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项目库汇总表" sheetId="21" r:id="rId1"/>
    <sheet name="项目库明细表" sheetId="20" r:id="rId2"/>
  </sheets>
  <definedNames>
    <definedName name="_xlnm._FilterDatabase" localSheetId="1" hidden="1">项目库明细表!$4:$280</definedName>
    <definedName name="_xlnm.Print_Titles" localSheetId="0">项目库汇总表!$4:$5</definedName>
    <definedName name="_xlnm.Print_Titles" localSheetId="1">项目库明细表!$2:$4</definedName>
  </definedNames>
  <calcPr calcId="144525"/>
</workbook>
</file>

<file path=xl/sharedStrings.xml><?xml version="1.0" encoding="utf-8"?>
<sst xmlns="http://schemas.openxmlformats.org/spreadsheetml/2006/main" count="3586" uniqueCount="1055">
  <si>
    <r>
      <rPr>
        <sz val="20"/>
        <color theme="1"/>
        <rFont val="方正小标宋简体"/>
        <charset val="134"/>
      </rPr>
      <t>陈仓区</t>
    </r>
    <r>
      <rPr>
        <u/>
        <sz val="20"/>
        <color theme="1"/>
        <rFont val="方正小标宋简体"/>
        <charset val="134"/>
      </rPr>
      <t xml:space="preserve">    2021      </t>
    </r>
    <r>
      <rPr>
        <sz val="20"/>
        <color theme="1"/>
        <rFont val="方正小标宋简体"/>
        <charset val="134"/>
      </rPr>
      <t>年度第二季度财政衔接资金项目库汇总表</t>
    </r>
  </si>
  <si>
    <t>填报单位（盖章）：</t>
  </si>
  <si>
    <t>序号</t>
  </si>
  <si>
    <t>项目类型</t>
  </si>
  <si>
    <t>项目个数</t>
  </si>
  <si>
    <t>项目预算总投资</t>
  </si>
  <si>
    <t>合计</t>
  </si>
  <si>
    <t>1.财政衔接资金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</si>
  <si>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</si>
  <si>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</si>
  <si>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</si>
  <si>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</si>
  <si>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</si>
  <si>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</si>
  <si>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</si>
  <si>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</si>
  <si>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</si>
  <si>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</si>
  <si>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</si>
  <si>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</si>
  <si>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</si>
  <si>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</si>
  <si>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</si>
  <si>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</si>
  <si>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</si>
  <si>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</si>
  <si>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</si>
  <si>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</si>
  <si>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</si>
  <si>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</si>
  <si>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</si>
  <si>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</si>
  <si>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</si>
  <si>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</si>
  <si>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</si>
  <si>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</si>
  <si>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</si>
  <si>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</si>
  <si>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</si>
  <si>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</si>
  <si>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</si>
  <si>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</si>
  <si>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</si>
  <si>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</si>
  <si>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</si>
  <si>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</si>
  <si>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</si>
  <si>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</si>
  <si>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</si>
  <si>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</si>
  <si>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</si>
  <si>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</si>
  <si>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</si>
  <si>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</si>
  <si>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</si>
  <si>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</si>
  <si>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</si>
  <si>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</si>
  <si>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</si>
  <si>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</si>
  <si>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</si>
  <si>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</si>
  <si>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</si>
  <si>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</si>
  <si>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</si>
  <si>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</si>
  <si>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</si>
  <si>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</si>
  <si>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</si>
  <si>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</si>
  <si>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</si>
  <si>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</si>
  <si>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</si>
  <si>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</si>
  <si>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r>
      <rPr>
        <sz val="28"/>
        <color theme="1"/>
        <rFont val="方正小标宋简体"/>
        <charset val="134"/>
      </rPr>
      <t>陈仓区</t>
    </r>
    <r>
      <rPr>
        <u/>
        <sz val="28"/>
        <color theme="1"/>
        <rFont val="方正小标宋简体"/>
        <charset val="134"/>
      </rPr>
      <t xml:space="preserve"> 2021 </t>
    </r>
    <r>
      <rPr>
        <sz val="28"/>
        <color theme="1"/>
        <rFont val="方正小标宋简体"/>
        <charset val="134"/>
      </rPr>
      <t xml:space="preserve">年度第二季度财政衔接资金项目库明细表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</si>
  <si>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</si>
  <si>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</si>
  <si>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</si>
  <si>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</si>
  <si>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</si>
  <si>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</si>
  <si>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</si>
  <si>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</si>
  <si>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</si>
  <si>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</si>
  <si>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</si>
  <si>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</si>
  <si>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</si>
  <si>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</si>
  <si>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</si>
  <si>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</si>
  <si>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</si>
  <si>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</si>
  <si>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</si>
  <si>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</si>
  <si>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t>
  </si>
  <si>
    <t>其中：财政衔接资金</t>
  </si>
  <si>
    <t>其中：除财政衔接资金外的资金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</si>
  <si>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</si>
  <si>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</si>
  <si>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</si>
  <si>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</si>
  <si>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</si>
  <si>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</si>
  <si>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</si>
  <si>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</si>
  <si>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</si>
  <si>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</si>
  <si>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</si>
  <si>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</si>
  <si>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</si>
  <si>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</si>
  <si>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</si>
  <si>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</si>
  <si>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</si>
  <si>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</si>
  <si>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</si>
  <si>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</si>
  <si>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</si>
  <si>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</si>
  <si>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</si>
  <si>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</si>
  <si>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</si>
  <si>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</si>
  <si>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1</t>
  </si>
  <si>
    <t>2021年商业化育种项目（区试能力提升项目）</t>
  </si>
  <si>
    <t>购买雷沃拖拉机一台，购买液压翻转犁一件，购买旋耕机一台，购买小麦、玉米播种机两台，购买施肥机一台，购买种子发芽箱一台，购买微耕机3台，购买种子挂臧架20个，维护灌溉设备，购买替换水带、维护机井、水泵、烤种设备等。维护物联网系统及视频监控设备系统二套。购买配方肥料及深翻实验土地。组织全区种子经营户和种粮大户进行夏秋作物新品种田间观摩。</t>
  </si>
  <si>
    <t>陈仓区</t>
  </si>
  <si>
    <t>区农业农村局</t>
  </si>
  <si>
    <t>唐宝军</t>
  </si>
  <si>
    <t>发展壮大扶贫特色产业</t>
  </si>
  <si>
    <t>带动陈仓区发展壮大扶贫特色产业</t>
  </si>
  <si>
    <t>2</t>
  </si>
  <si>
    <t>商业化育种项目（区试能力提升项目）</t>
  </si>
  <si>
    <t>新建展示、示范田400亩</t>
  </si>
  <si>
    <t>3</t>
  </si>
  <si>
    <t>一村一品休闲农业项目（乡土特色产业培育壮大项目）</t>
  </si>
  <si>
    <t>中药材新品种开发培育、产业链融合发展；柴胡标准化种植体系建设。</t>
  </si>
  <si>
    <t>拓石镇</t>
  </si>
  <si>
    <t>孟家塬村</t>
  </si>
  <si>
    <t>4</t>
  </si>
  <si>
    <t>陈仓区柴胡产业发展项目</t>
  </si>
  <si>
    <t>在西山7镇及贾村镇投资80万元，对有意种植柴胡的脱贫户发放柴胡种子；邀请专家对柴胡从业人员开展培训。</t>
  </si>
  <si>
    <t>西山7镇及贾村镇</t>
  </si>
  <si>
    <t>强家庄等村</t>
  </si>
  <si>
    <t>林业局</t>
  </si>
  <si>
    <t>郝小强</t>
  </si>
  <si>
    <t>投资80万元，对有意种植柴胡的脱贫户发放柴胡种子；邀请专家对柴胡从业人员开展培训。</t>
  </si>
  <si>
    <t>提升陈仓柴胡发展水平、增加群众收入</t>
  </si>
  <si>
    <t>皇后故里现代农业观光采摘园项目</t>
  </si>
  <si>
    <t xml:space="preserve">占地100亩，新建杏林观光采摘园 </t>
  </si>
  <si>
    <t>香泉镇</t>
  </si>
  <si>
    <t>王家庄村</t>
  </si>
  <si>
    <t>李红刚</t>
  </si>
  <si>
    <t>自主发展脱贫</t>
  </si>
  <si>
    <t>发展村集体经济，增加贫困户收入，预计户均增收300元以上</t>
  </si>
  <si>
    <t>香泉镇南峪村民俗接待后续建设项目</t>
  </si>
  <si>
    <t>14间房屋配套床、空调、电视、被褥等。</t>
  </si>
  <si>
    <t>南峪村</t>
  </si>
  <si>
    <t>香泉镇孙家村农旅融合休闲采摘园项目</t>
  </si>
  <si>
    <t>孙家村集体与胜仙泉合作社联合建设110亩有机葡萄休闲采摘园，配套葡萄避雨棚110亩及3米宽产业路1.2公里，提升葡萄采摘园建设水平。</t>
  </si>
  <si>
    <t>培育村集体经济</t>
  </si>
  <si>
    <t>项目建成后，年可增加村集体经济收入8万元；带动贫困人口20人就业，带动267户贫困户和群众增收</t>
  </si>
  <si>
    <t>石尧村民俗接待后续建设项目</t>
  </si>
  <si>
    <t>修建化粪池1座，硬化院子240平方米，绿化    12间房屋配套床、窗帘、空调、电视、被褥等。</t>
  </si>
  <si>
    <t>石尧村</t>
  </si>
  <si>
    <t>5</t>
  </si>
  <si>
    <t>贾村镇千渭之会湿地农业带项目之东坡村花海观光项目</t>
  </si>
  <si>
    <t>建成200亩花海、新修花海观光道路、花海滴灌供水管网、新建2个蓄水池；发动东坡村民，贫困户改造自己宅基地形成具备一定规模农家乐。</t>
  </si>
  <si>
    <t>贾村镇</t>
  </si>
  <si>
    <t>东坡村</t>
  </si>
  <si>
    <t>冯永平</t>
  </si>
  <si>
    <t>培育贫困村集体经济</t>
  </si>
  <si>
    <t>2021年生态效益补偿</t>
  </si>
  <si>
    <t>集体国家级公益补偿面积为14.51万亩，补偿金额228.53万元</t>
  </si>
  <si>
    <t>林光等村</t>
  </si>
  <si>
    <t>补偿面积14.51万亩，补偿金额228.53万元元</t>
  </si>
  <si>
    <t>国家级公益林补偿标准每年15.75元/亩</t>
  </si>
  <si>
    <t>东关街道太公庙村冷库建设项目</t>
  </si>
  <si>
    <t>在太公庙村物流园区建设用地建设坐东向西钢构车间1739.4平方米，车间长74.08米，宽23.48米，高8.5米。冷库为氮机气调风冷库，其中-18℃高冷冻库2间144平方米，容积936立方米，安装6VG-30.2风冷机组两台，风机DD-250两台。保鲜库图纸设计8间964.8平方米，容积6271.2立方米，采用4VG-25.2风冷机组8台，DD-250风机8台。氮机气调冷库造价设计库体高度6.5米，总面积1108.8平方米，总容积7207.2立方米，可储存冷冻肉370吨，蔬菜1450吨。另外购置一辆蓄电瓶平衡重式叉车，冷库内设分层钢架及塑料筐等。</t>
  </si>
  <si>
    <t>东关街道办</t>
  </si>
  <si>
    <t>太公庙村</t>
  </si>
  <si>
    <t xml:space="preserve">东关街道办 </t>
  </si>
  <si>
    <t>赵维涛</t>
  </si>
  <si>
    <t>壮大村集体经济</t>
  </si>
  <si>
    <t>贫困户145户531人参与村集体项目收益分红，吸纳有劳动能力贫困人口就地务工，户均增加收入500元。</t>
  </si>
  <si>
    <t>凤阁岭镇毛家庄村股份经济合作社果蔬种植设施农业项目</t>
  </si>
  <si>
    <t>该项目建设地点位于毛家庄村三组，项目建设占地面积1501.5平方米。建设内容：制冷保鲜库955.5平方米（长45.5米、宽21米、高5米）；分拣包装库546平方米（长45.5米、宽12米、高5米）；制冷（风冷）设备3套；叉车1台；冷库箱300个；监控设备1套。</t>
  </si>
  <si>
    <t>凤阁岭镇</t>
  </si>
  <si>
    <t>毛家庄</t>
  </si>
  <si>
    <t>张晓卫</t>
  </si>
  <si>
    <t>壮大村集体经济，带动217户贫困户发展，预计户均增收1000元。</t>
  </si>
  <si>
    <t>贾村镇桥镇村粮食社会化服务项目</t>
  </si>
  <si>
    <t>项目地点桥镇村十二组，为废旧宅基地，占地面积6亩，距离底县县级公路70多米，粮食临时储藏库1500平方米采用轻钢结构主体设计思路，为粮食储藏提供大跨度空间，柱距采用6.0m经济型柱距，控制建设成本，檐口高度6.0m，合理利用钢结构型材，地面采用混凝土地面，干净、卫生，屋面、墙面采用压型钢板复合保温屋面，防范了由于天气因素导致的粮食变质，保证了粮食安全。室外铺设2000平方米的粮食晾晒场地及142米周边围护墙，为粮食的持久保存提供场地条件。
2、建设内容：建设主要内容为钢结构粮食临时储藏库1500平方米，晾晒场地2000平方米，周围围栏142米，硬化道路宽度5.0米，长度130米。购置收割机2台，1804型拖拉机2台，配套农机具2套，农药喷雾机2台，秸秆捡拾打捆机1台，抓草机1台。</t>
  </si>
  <si>
    <t>桥镇村</t>
  </si>
  <si>
    <t>张晓辉</t>
  </si>
  <si>
    <t>带到243户贫困户，户均年增收300元，村集体年收入21万元。</t>
  </si>
  <si>
    <t>慕仪镇珍稀食用菌农旅融合示范区项目</t>
  </si>
  <si>
    <t>项目占地120亩，采用“龙头企业+村集体经济+贫困户”的模式，在国人菌业园区内现有的一般农田建设标准化钢骨架食用菌拱棚10个，配套棚内电脑自动化湿度及温度控制、自动化喷灌、智能化监控等设施。
（1）主体工程：完成项目规划区的场地平整66亩，新建高标准食用菌培育钢结构式日光温室大棚10栋，并配套卷帘、保温设备。
（2）基础设施建设：铺设水路3585米、电路2578米，生产道路985米，控制室及办公用房5间。
（3）食用菌物联网建设：对园区办公区域与核心生产大棚之间铺设光缆、安装温室智能化控制系统10套，视频监控系统 10套，购置喷雾自动加湿设备10台。</t>
  </si>
  <si>
    <t>慕仪镇</t>
  </si>
  <si>
    <t>慕仪镇孙家村、团结村等2个村</t>
  </si>
  <si>
    <t>张倩</t>
  </si>
  <si>
    <t>村集体经济年净收益6000-10000元/亩；新增就业岗位300个，季节性用工1500人次；年可消耗农林废弃物、动物粪便等3000吨，减少了环境污染。带动贫困户230户，户均年增收500元。</t>
  </si>
  <si>
    <t>慕仪镇齐家村农旅融合示范区项目</t>
  </si>
  <si>
    <t>在齐东村、齐西村占地40亩，采用“村级集体经济+脱贫户”的模式，围绕“农业+旅游+红色教育”发展方向，新建采摘、亲子娱乐一分田等体验区20亩,划分一分田50块，配套喷头、喷杆等喷灌设施30套，水肥一体化设施1套，喷灌控制设备一套，铺设节水灌溉管网主管网450米，支管网1200米；依托现有红色文化广场，改造休闲观赏区300平方米，同时充分发挥红色文化广场作用，开展红色文化教育；提升改造传统农家乐体验区2000平方米，新建农家柴火鸡大棚600平方米，提升改造农家餐饮包间300平方米，改造宴会大厅及住宿用房1100平方米，配套餐饮设施24套（包含桌椅、餐具等）。</t>
  </si>
  <si>
    <t>慕仪镇齐西村、齐东村等2个村</t>
  </si>
  <si>
    <t>带动贫困户270户，户均年增收600元。</t>
  </si>
  <si>
    <t>6</t>
  </si>
  <si>
    <t>周原镇油坊村村级集体经济发展设施蔬果分拣装配中心建设项目</t>
  </si>
  <si>
    <t>本项目选址在宝鸡市陈仓区周原镇油坊村东南陈仓区绿丰源蔬果专业合作社园区内，占地面积约2.5亩，项目毗邻210省道，距宝鸡市区35公里，交通便捷，发展三产融合经济优势显著。
建设内容:建设设施蔬果分拣装备中心1349.6平方米（含水、电等基础设施）,长48.2米，宽28米，高5.15米的钢骨架彩钢瓦复合结构。</t>
  </si>
  <si>
    <t>周原镇</t>
  </si>
  <si>
    <t>油坊村</t>
  </si>
  <si>
    <t>徐鸿</t>
  </si>
  <si>
    <t>项目建成后，可新增就业岗位40个。壮大村集体经济的同时，有效提高贫困人口及周边群众收入。预计全村58户贫困户户均年增收入300元。</t>
  </si>
  <si>
    <t>7</t>
  </si>
  <si>
    <t>周原镇中堡村、西刘村、张谢村村级集体经济发展绿色蔬果采摘、生态休闲体验餐厅建设项目</t>
  </si>
  <si>
    <t>周原镇中堡村、西刘村、张谢村以村集体经济财政专项扶贫资金400万元，投资陈仓区绿丰源蔬果专业合作社4800平方米生态休闲体验餐厅项目建设，双方签订20年合作协议，在合作期间，陈仓区绿丰源蔬果专业合作社无论盈亏与否，每年按中堡村、西刘村、张谢村3个村投入400万元的5%固定比例给予3个村分红，并以土地等固定资产确保财政扶贫资金安全，合同到期后归还3个村400万本金。项目建成后，劳务用工优先解决中堡村、西刘村、张谢村3个村富余劳动力。</t>
  </si>
  <si>
    <t>中堡村、西刘村、张谢村</t>
  </si>
  <si>
    <t>项目建成后，预计可新增就业岗位85个。壮大村集体经济的同时，有效提高贫困人口及周边群众收入。预计三个项目村243户贫困户户均每年新增收入300元。</t>
  </si>
  <si>
    <t>8</t>
  </si>
  <si>
    <t>阳平镇西枸村食用菌产业基地及冷链仓储一期建设项目</t>
  </si>
  <si>
    <t>新建长46米，宽16米，占地736平米的冷库外围钢架大棚1座，钢构大棚大梁高度为8米，屋脊高9米，四周墙体为隔热夹层板，整体为钢骨架岩棉复合结构；在钢架框架内新建占地720平米、库容4320 立方米的标准果蔬冷藏库1座；新建长35米、宽20米钢结构蔬菜分拣棚2个，占地1400平米；购置安装100吨地磅1个、50吨地磅1个、10吨地磅1个，水泥硬化场院及道路2200平米，配套排水、电力等基础设施建设。</t>
  </si>
  <si>
    <t>阳平镇</t>
  </si>
  <si>
    <t>西枸村</t>
  </si>
  <si>
    <t>马文乐</t>
  </si>
  <si>
    <t>促进当地经济发展，为附近群众及贫困户增加40个公益岗位和8个稳定就业岗位。预计带动贫困户80户，户均增收400元。</t>
  </si>
  <si>
    <t>9</t>
  </si>
  <si>
    <t>阳平镇东枸村经济股份合作社农产品冷库建设项目</t>
  </si>
  <si>
    <t>新建长42米，宽19米、占地798平米的冷库外围钢架大棚1座，大棚大梁高度为7.3米，屋脊高8.5米，四周墙体为隔热夹层板，整体为钢骨架岩棉复合结构；在钢架框架内新建占地600平米、库容为3600立方米的标准果蔬冷藏库1座；新建长40米、宽20米钢结构蔬菜分拣棚2个，占地1600平米；购置安装100吨地磅1个、10吨地磅1个，水泥硬化场院及道路2400平米，配套排水、电力等基础设施建设。</t>
  </si>
  <si>
    <t>东枸村</t>
  </si>
  <si>
    <t>预计年总收入达到20万元，为贫困户解决稳定就业岗位4个，为贫困户提供公益劳动岗位22个。预计带动贫困户83户，户均增收400元。</t>
  </si>
  <si>
    <t>10</t>
  </si>
  <si>
    <t>陈仓区农产品电子商务服务中心建设项目</t>
  </si>
  <si>
    <t xml:space="preserve">（一）建设陈仓区名优农产品展销中心。在陈仓区绿丰源现代农业园区内建设陈仓区名优农产品展销中心一处，面积为340平方米。购置安装展销台、柜10组，55寸触摸屏9套，55寸3*4拼接屏15台，建成3*5米投影沙盘1座、LED框架展示1处，配套相关设施设备和装饰装修。
（二）建设区级农产品电子商务公共服务中心。
1、在宝鸡市会展中心汇丰农贸市场建设2层180㎡钢结构的集电子商务运营、电商培训、电商企业孵化、直播带货为一体的区级农产品电子商务公共服务中心; 在绿丰源现代农业园区内区级名优农产品展销中心一侧建设陈仓区农特产直播间、直播运营室40㎡，对区级农产品展销中心的农特产品进行线上直播和网络运营,区级农产品电子商务公共服务中心建设面积为220平方米。
2、建设陈仓区名优产品直播运营室。建设直播、接待、办公于一体化的运营室一间。具体建设内容为：对运营室、门厅装饰装修，购置直播设备及相关相关配套设施。
（三）区级农产品电子商务公共服务运营中心第三方运营服务。以公开招标的方式确定由第三方专业机构进行3年内电商运营中心的具体运营服务，为从事网络创业和服务人员提供技术支持、信息服务、孵化培训、营销推广、管理咨询、快递物流及其他增值业务等全面服务；对镇（街）、村电商工作提供指导和管理服务；开展培训、宣传、外联、活动、信息、研究、运营等陈仓区农产品电子商务相关工作。
 </t>
  </si>
  <si>
    <t>14个镇（街）</t>
  </si>
  <si>
    <t>带动陈仓区电子商务发展，促进农产品多渠道销售，带动1200户贫困户增收。</t>
  </si>
  <si>
    <t>11</t>
  </si>
  <si>
    <t>周原镇消费帮扶交易点建设项目</t>
  </si>
  <si>
    <t>建设消费帮扶农产品自由交易区域2个，大棚耳房改造17个、道路1公里，改造交易点周边出入口3处，方便群众就近销售农产品。</t>
  </si>
  <si>
    <t>西刘、张谢、油坊、中堡村</t>
  </si>
  <si>
    <t>项目建成后预计可新增就业岗位30个。同时使园区及周边农户生产的农产品就地销售，提升农产品附加值，预计年可增加经济效益100万元。</t>
  </si>
  <si>
    <t>12</t>
  </si>
  <si>
    <t>陈仓区牧原种养殖循环产业园基础设施项目</t>
  </si>
  <si>
    <t>水泥硬化大王、洪原村川道及塬区生产道路2.18公里，路面宽4米，厚度20厘米。</t>
  </si>
  <si>
    <t>东关街道</t>
  </si>
  <si>
    <t>大王村、洪原村</t>
  </si>
  <si>
    <t>改善农户出行问题</t>
  </si>
  <si>
    <t>改善两村1295户群众生产生活出行条件，促进产业发展。</t>
  </si>
  <si>
    <t>13</t>
  </si>
  <si>
    <t>孙家村农旅融合示范村产业配套基础设施提升项目</t>
  </si>
  <si>
    <t>1、硬化产业路、巷道路1.5公里；2、安装路灯20盏，配套基础亮化；3、新建便民桥1座，长30米，宽2.5米；新建过河渠桥4座，总长32米，宽3米；4、整治孙家村农旅融合示范村农村涝池1座，改善管网20米，防渗处理350平方米，清理整治周边环境；5、 新建孙家村农旅融合示范村农户居住聚集区厕所50平方米、30平方米各1座，化粪池2座。</t>
  </si>
  <si>
    <t>孙家村</t>
  </si>
  <si>
    <t>改善提升农旅融合示范村产业基础设施条件</t>
  </si>
  <si>
    <t>改善提升农旅融合示范村产业基础设施条件，603户群众，其中脱贫户272户生产发展条件提升，助力群众旅游产业增收。</t>
  </si>
  <si>
    <t>14</t>
  </si>
  <si>
    <t>赤沙镇西一村放马沟、姬家沟产业园基础设施配套项目</t>
  </si>
  <si>
    <t>水泥硬化产业路3公里，配套建设花椒防冻防寒烟熏坑100个，修建集水坑50座。</t>
  </si>
  <si>
    <t>赤沙镇</t>
  </si>
  <si>
    <t>赤沙镇西一村、姬家沟村</t>
  </si>
  <si>
    <t>改善作物环境，方便群众生产，提升花椒产量</t>
  </si>
  <si>
    <t>15</t>
  </si>
  <si>
    <t>赤沙镇花椒产业提质增效项目</t>
  </si>
  <si>
    <t>建设标准化生产体系，实现农产品质量安全检测体系转换，培育新型经营主体，开展有机生产管理体系认证前期准备工作，配套相关生产设施建设，完善西一村420亩花椒产业园。</t>
  </si>
  <si>
    <t>赤沙镇西一村</t>
  </si>
  <si>
    <t>提升全镇花椒产品品质，增加群众收入</t>
  </si>
  <si>
    <t>16</t>
  </si>
  <si>
    <t>北湾村标准化母牛繁育基地项目</t>
  </si>
  <si>
    <t>建设标准化母牛繁殖舍1400平方米，配套建设饲料加工棚120平方米，干饲料储存棚100平方米，青储饲料窖1000立方米，新建化粪池100立方米，堆粪场200平方米，配套建设兽医室40平方米，配套水、电、路等相关生产设施。</t>
  </si>
  <si>
    <t>北湾村</t>
  </si>
  <si>
    <t>壮大村级集体经济</t>
  </si>
  <si>
    <t>壮大村级集体经济，预计年纯收入100万元。带动脱贫户277户1011人每户年增收500-1500元。</t>
  </si>
  <si>
    <t>17</t>
  </si>
  <si>
    <t>香泉镇孙家村农旅融合示范村发展项目</t>
  </si>
  <si>
    <t>村内新修河渠挡墙450米；硬化村内道路三处，共长800米；新修村内水渠及加盖盖板380米；新修环保生态观光步道长200米，宽2米；粉刷墙面1500平方米。</t>
  </si>
  <si>
    <t>扶持发展乡村旅游业，带动172户脱贫户稳定增收。</t>
  </si>
  <si>
    <t>18</t>
  </si>
  <si>
    <t>孙家村农旅融合示范村电商服务平台建设项目</t>
  </si>
  <si>
    <t>新建集农副产品销售、职业农民技能培训、信息咨询为一体的电商服务平台1座，建筑面积160平方米，结构为混凝土一体浇筑。</t>
  </si>
  <si>
    <t>带动贫困村农旅融合产业发展，带动272户脱贫户增收</t>
  </si>
  <si>
    <t>19</t>
  </si>
  <si>
    <t>慕仪镇惠生智慧农业蔬菜示范园建设项目</t>
  </si>
  <si>
    <t>新建镀锌钢管拱棚10座，占地30亩，标准棚跨度12米，长80米，顶高3.5米，肩高1.7米，骨架间距1米。对现有的36座日光温室大棚配套卷膜机36套；更换24座温室大棚卷帘机、棉被24套，配套安装覆盖园区的大型水肥一体化设备一套。</t>
  </si>
  <si>
    <t>慕仪镇第三村</t>
  </si>
  <si>
    <t>年产优质蔬菜1230吨，新增产值110万元，新增就业岗位35个，带动脱贫户207户，户均增收600元。</t>
  </si>
  <si>
    <t>20</t>
  </si>
  <si>
    <t>慕仪镇第四村村集体经济粮食综合服务项目</t>
  </si>
  <si>
    <t>项目占地面积4000平方米（6亩），新建钢结构粮食临时贮藏房屋1500平方米。新建水泥硬化晾晒场地1000平方米，周围围栏340米，硬化道路0.2千米。新建安装100吨地磅一个。农用机械库房和秸秆捆堆放棚500平方米。购买小麦收割机2台、拖拉机2台、液压梨2台、深松机2台、旋耕机2台、宽幅沟播2台、农药喷雾机3台，秸秆拾打捆机2台，抓草机1台，30装载机一台。</t>
  </si>
  <si>
    <t>慕仪镇第四村</t>
  </si>
  <si>
    <t>带动176户脱贫
户，户均年增收300元，村集体年增加收入30万元</t>
  </si>
  <si>
    <t>21</t>
  </si>
  <si>
    <t>慕仪镇羊肚菌标准化种植基地建设项目</t>
  </si>
  <si>
    <t>项目占地40000平方米，新建标准化羊肚菌种植大棚40座，镀锌钢管结构，外棚长37米,宽9米。内棚长37米，宽8米。棚内微喷设施80套，铺设输水暗管1000米，园区道路硬化700米，园区围栏3000米，排水沟1500米及安装园区电路。</t>
  </si>
  <si>
    <t>慕仪孙家村</t>
  </si>
  <si>
    <t>预计年利润可达110万元以上。项目实施过程中，季节性用工以贫困户为主，每天60人左右，日工资60元以上，带动脱贫户增加工资性收入。</t>
  </si>
  <si>
    <t>22</t>
  </si>
  <si>
    <t>贾村镇文酒村集体经济设施农业改造提升项目</t>
  </si>
  <si>
    <t>改造提升现有冬暖式果蔬种植大棚25座（棚顶竹子更换钢管、棚膜、防寒膜、防寒棉被、卷帘机整修等）；滴灌设施及管网32.5亩；改造果蔬整理库2400㎡（现有棚体加盖彩钢瓦覆顶）；大棚王拖拉机1台套，农产品运输车1辆；微耕机6台套；自走式打药机3台、喷雾器25套。</t>
  </si>
  <si>
    <t>贾村镇文酒村</t>
  </si>
  <si>
    <t>壮大村级集体经济，带动脱贫户64户247人，培育20人左右的农业产业技术工人就地务工，针对全体村民户实现经济、产品双分红。预计年纯收入25万元。</t>
  </si>
  <si>
    <t>23</t>
  </si>
  <si>
    <t>周原镇第二村集体经济股份制合作社种植基地项目</t>
  </si>
  <si>
    <t>托管土地2000亩，种植小麦、玉米。新建钢结构粮食仓储加工用房1500平方米，粮食晒场1800平方米，购买收割机2台、拖拉机2台、喷雾机2台、打孔机1台、抓草机1台、液压犁1台、宽幅播种机2台。</t>
  </si>
  <si>
    <t>第二村村</t>
  </si>
  <si>
    <t>预计每年为村级集体经济组织带来收入30万元，带动83户脱贫户增收。</t>
  </si>
  <si>
    <t>24</t>
  </si>
  <si>
    <t>太公庙村股份经济合作社设施蔬菜现代农业智能日光温室建设项目</t>
  </si>
  <si>
    <t>1、建设育苗日光温室1座，面积为960平方米，棚架钢构龙骨结构，配套棚膜、棉被、卷帘机、智能温湿度监测设备等。2、建设日光温大棚13座，单棚占地面积为1500平方米，棚内生产面积1334平方米。配套智能温湿度监测设备、微喷灌等设施。</t>
  </si>
  <si>
    <t>带动145户531人脱贫户参与发展特色产业种植、参与村集体收益分红，吸纳有劳动能力贫困人口就地务工，增加收入。</t>
  </si>
  <si>
    <t>25</t>
  </si>
  <si>
    <t>西高泉村集体经济粮食社会化服务项目</t>
  </si>
  <si>
    <t>新建钢结构粮食临时储藏库720平方米，晾晒场地2300平方米，排水渠142米，硬化道路宽度5米，长度22米。购置收割机2台，拖拉机1台，配套农机具1套，大疆植保无人机3台，揉丝打捆机1台，抓草机1台。</t>
  </si>
  <si>
    <t>西高泉村</t>
  </si>
  <si>
    <t>81户脱贫户参与托管服务，吸纳脱贫劳动力在管理经营中务工，同时减免脱贫户相应的托管费用，带动脱贫户科学种田提高效益，提高脱贫户家庭收入，稳固脱贫成果。</t>
  </si>
  <si>
    <t>26</t>
  </si>
  <si>
    <t>新秦村股份经济合作社土地托管项目</t>
  </si>
  <si>
    <t>流转新秦村耕地1450亩。项目总占地5亩，新建农机具库房320平方米；新建钢构粮食储存库240平方米、设备存放室40平方米，周围栅栏120米；硬化粮食晾晒场2500平方米；购置拖拉机、旋耕机等农机具16台。</t>
  </si>
  <si>
    <t>新秦村</t>
  </si>
  <si>
    <t>全村脱贫户64户、206人，贫困户每户年增收3000元。村集体年增加收入约15万元。</t>
  </si>
  <si>
    <t>27</t>
  </si>
  <si>
    <t>东关街道洪源村大王村红薯种苗繁育基地联建项目</t>
  </si>
  <si>
    <t>新建钢架结构红薯脱毒实验室200平方米，配套实验仪器设备38台套；新建红薯新品种新技术展示玻璃日光温室1座1000平方米，钢结构红薯脱毒种苗扩繁大棚50座（单棚占地1.5亩），配套水电路等基础设施。</t>
  </si>
  <si>
    <t>洪原村、大王村</t>
  </si>
  <si>
    <t>带动全村680户有就业意愿的群众积极参与红薯种苗繁育，让群众就近就地就业，增加收入。</t>
  </si>
  <si>
    <t>36</t>
  </si>
  <si>
    <t>齐西土布坊提升改造项目</t>
  </si>
  <si>
    <t>依托慕仪镇红色教育基地，对现有土布坊进行提升改造，提升改造土布坊展示大厅一座40平方米，新建土布坊织布坊车间一座100平方米、经布坊车间一座20平方米，配套购置织布机器30台，经布机具1套。</t>
  </si>
  <si>
    <t>齐西村</t>
  </si>
  <si>
    <t>新增就业岗位30个，带动脱贫户154户，户均增收500元。</t>
  </si>
  <si>
    <t>37</t>
  </si>
  <si>
    <t>县功镇柴胡城交易一期项目</t>
  </si>
  <si>
    <t>新建柴胡等中药材交易综合大厅1座，面积588.8㎡；交易储存库一座，面积1210.06㎡；加工车间一座，面积2158.41㎡。配套相关设施。</t>
  </si>
  <si>
    <t>县功镇</t>
  </si>
  <si>
    <t>桃园村</t>
  </si>
  <si>
    <t>带动我区柴胡产业发展</t>
  </si>
  <si>
    <t>38</t>
  </si>
  <si>
    <t>县功镇柴胡城交易二期项目</t>
  </si>
  <si>
    <t>新建生产附属用房1座，面积3288.6㎡；南、北看护房2座，面积79.2㎡；配套室外工程。</t>
  </si>
  <si>
    <t>带动我区柴胡产业发展，建成西北柴胡为主的中药材交易中心，带动586户脱贫户发展中药材种植。</t>
  </si>
  <si>
    <t>暂未批准</t>
  </si>
  <si>
    <t>39</t>
  </si>
  <si>
    <t>县功镇陈家庄服装生产线项目</t>
  </si>
  <si>
    <t>服装厂基础设施建设（地面铺砖、门窗更换维修、内饰粉刷、外墙粉刷、大门更换、生产车间监控、厂区监控、楼道护栏维修、水电等基础设施）
项目生产设备（电脑平缝机25台、直驱五线锁边机2台、直驱四线锁边机1台、直驱双针机2台、电脑平眼机、电脑打结机、直驱钉扣机、激光开袋机、裤拌机、检验台、烫台、锅炉、吊瓶烫斗、大烫烫斗、工作凳一批、剪刀、卷尺、皮尺等生产辅料一批）</t>
  </si>
  <si>
    <t>陈家庄村</t>
  </si>
  <si>
    <t>王宇飞</t>
  </si>
  <si>
    <r>
      <rPr>
        <sz val="12"/>
        <rFont val="宋体"/>
        <charset val="134"/>
      </rPr>
      <t>服装厂基础设施建设（地面铺砖、门窗更换维修、内饰粉刷、外墙粉刷、大门更换、生产车间监控、厂区监控、楼道护栏维修、水电等基础设施）</t>
    </r>
    <r>
      <rPr>
        <sz val="12"/>
        <rFont val="Arial"/>
        <charset val="134"/>
      </rPr>
      <t xml:space="preserve">
</t>
    </r>
    <r>
      <rPr>
        <sz val="12"/>
        <rFont val="宋体"/>
        <charset val="134"/>
      </rPr>
      <t>项目生产设备（电脑平缝机</t>
    </r>
    <r>
      <rPr>
        <sz val="12"/>
        <rFont val="Arial"/>
        <charset val="134"/>
      </rPr>
      <t>25</t>
    </r>
    <r>
      <rPr>
        <sz val="12"/>
        <rFont val="宋体"/>
        <charset val="134"/>
      </rPr>
      <t>台、直驱五线锁边机</t>
    </r>
    <r>
      <rPr>
        <sz val="12"/>
        <rFont val="Arial"/>
        <charset val="134"/>
      </rPr>
      <t>2</t>
    </r>
    <r>
      <rPr>
        <sz val="12"/>
        <rFont val="宋体"/>
        <charset val="134"/>
      </rPr>
      <t>台、直驱四线锁边机</t>
    </r>
    <r>
      <rPr>
        <sz val="12"/>
        <rFont val="Arial"/>
        <charset val="134"/>
      </rPr>
      <t>1</t>
    </r>
    <r>
      <rPr>
        <sz val="12"/>
        <rFont val="宋体"/>
        <charset val="134"/>
      </rPr>
      <t>台、直驱双针机</t>
    </r>
    <r>
      <rPr>
        <sz val="12"/>
        <rFont val="Arial"/>
        <charset val="134"/>
      </rPr>
      <t>2</t>
    </r>
    <r>
      <rPr>
        <sz val="12"/>
        <rFont val="宋体"/>
        <charset val="134"/>
      </rPr>
      <t>台、电脑平眼机、电脑打结机、直驱钉扣机、激光开袋机、裤拌机、检验台、烫台、锅炉、吊瓶烫斗、大烫烫斗、工作凳一批、剪刀、卷尺、皮尺等生产辅料一批）</t>
    </r>
  </si>
  <si>
    <r>
      <rPr>
        <sz val="12"/>
        <rFont val="Arial"/>
        <charset val="134"/>
      </rPr>
      <t>2021</t>
    </r>
    <r>
      <rPr>
        <sz val="12"/>
        <rFont val="宋体"/>
        <charset val="134"/>
      </rPr>
      <t>年</t>
    </r>
  </si>
  <si>
    <t>40</t>
  </si>
  <si>
    <t>2021年新街镇贫困村6村联建核桃加工厂项目（第二期）</t>
  </si>
  <si>
    <t>1.厂房东西两侧道路硬化；
2.2.建晾晒场1500平方米；
3.采购核桃加工设备若干套。
4.建仓储用房200平方米。
5.配备水电配套设施、环保设施。</t>
  </si>
  <si>
    <t>新街镇</t>
  </si>
  <si>
    <t>新街村</t>
  </si>
  <si>
    <t>使617户贫困户享受受益分红。</t>
  </si>
  <si>
    <t>提升核桃加工水平，增加脱贫户收入。</t>
  </si>
  <si>
    <t>41</t>
  </si>
  <si>
    <t>周原镇设施农业基础设施配套项目</t>
  </si>
  <si>
    <t xml:space="preserve">天然气管网入园设计，管网铺设1500米及配套设施设备安装，购置安装天然气锅炉1台。                                </t>
  </si>
  <si>
    <t>西刘村</t>
  </si>
  <si>
    <t>通过天然气入户安装，使设施蔬果种植条件得到提升，增加种植期，提升产量。新增就业岗位10个，带动脱贫户5户，户均年收入达1.8万元。</t>
  </si>
  <si>
    <t>42</t>
  </si>
  <si>
    <t>慕仪镇实惠农业基础设施配套项目</t>
  </si>
  <si>
    <t>新建粮食烘干设备天然气配套设施1套，包含调压柜1台，铺设管网430米，阀门组件等。</t>
  </si>
  <si>
    <t>解决实惠粮食种植烘干塔运行问题，有效改善当地的生产条件</t>
  </si>
  <si>
    <t>43</t>
  </si>
  <si>
    <t>凤阁岭镇建河村新修产业路和配套灌溉设施项目</t>
  </si>
  <si>
    <t>新修建河村二、四组产业砂石路1.4公里，宽度3.5米；新修二、四组梯田地灌溉渠1420米；新修二组马全滩大口井1口，井房1座，低压供电1020米。</t>
  </si>
  <si>
    <t>建河村</t>
  </si>
  <si>
    <t>凤阁岭镇人民政府</t>
  </si>
  <si>
    <t>可以有效覆盖苹果和花椒1450亩，有利于农民产业务农、果园管理，对于我镇产业发展具有重大意义</t>
  </si>
  <si>
    <t>44</t>
  </si>
  <si>
    <t>阳平镇野寺村农田灌溉渠整修项目</t>
  </si>
  <si>
    <t>重修农田灌溉渠778米。渠宽0.4米，渠厚度0.1米，混凝土预制结构。</t>
  </si>
  <si>
    <t>野寺村</t>
  </si>
  <si>
    <t>有效解决1100亩耕地灌溉问题</t>
  </si>
  <si>
    <t>45</t>
  </si>
  <si>
    <t>坪头镇林光村2组至5组产业维修加固项目</t>
  </si>
  <si>
    <t>维修、加固林光村2组至5组砂石产业路4公里，宽度3.5米。</t>
  </si>
  <si>
    <t>坪头镇</t>
  </si>
  <si>
    <t>林光村</t>
  </si>
  <si>
    <t>张磊</t>
  </si>
  <si>
    <t>改善提升林光村2至5组178户群众生产发展和出行水平</t>
  </si>
  <si>
    <t>46</t>
  </si>
  <si>
    <t>新街镇东沟门村产业路硬化项目</t>
  </si>
  <si>
    <r>
      <rPr>
        <sz val="7"/>
        <rFont val="仿宋"/>
        <charset val="134"/>
      </rPr>
      <t>对东沟门村四组主路与五组朱家沟120m产业路进行拓宽改造硬化，铺设砂石120m、宽5m、厚20公分，共540m</t>
    </r>
    <r>
      <rPr>
        <vertAlign val="superscript"/>
        <sz val="7"/>
        <rFont val="仿宋"/>
        <charset val="134"/>
      </rPr>
      <t>2</t>
    </r>
    <r>
      <rPr>
        <sz val="7"/>
        <rFont val="仿宋"/>
        <charset val="134"/>
      </rPr>
      <t>，水泥硬化120m，宽4.5m，厚18cm，共540m2，两边路肩各宽25cm。</t>
    </r>
  </si>
  <si>
    <t>东沟门村</t>
  </si>
  <si>
    <t>孙勇强</t>
  </si>
  <si>
    <t>该项目建成后对该养殖场进一步扩大养殖规模提供方便，同时也便于五组农户上山种地，农用车辆的安全。</t>
  </si>
  <si>
    <t>47</t>
  </si>
  <si>
    <t>张谢抽水灌区南北支渠道改造工程</t>
  </si>
  <si>
    <t>渠堤整修30000㎡、渠道割草清淤20km、渠道加高改造2.53km、跨渠机耕桥改造7座、国人菌业南泵站改造</t>
  </si>
  <si>
    <t>张谢抽水灌区</t>
  </si>
  <si>
    <t>区水利局</t>
  </si>
  <si>
    <t>王晓卫</t>
  </si>
  <si>
    <t>提升改善有效灌溉6500亩</t>
  </si>
  <si>
    <t>48</t>
  </si>
  <si>
    <t>慕仪镇珍稀食用菌基础设施配套建设项目</t>
  </si>
  <si>
    <t>为了进一步促进珍稀食用菌产业发展，确保珍稀食用菌扶贫项目正常运转，增设变压器1台，配套变电室1座，铺设电缆主缆140米，副电缆240米。</t>
  </si>
  <si>
    <t>解决珍稀食用菌培育电力不足问题，有效改善当地生产条件。</t>
  </si>
  <si>
    <t>49</t>
  </si>
  <si>
    <t>虢镇街道北堡村粮食社会化服务配套设施建设项目</t>
  </si>
  <si>
    <t>对北堡村委会一楼大门以北5间面积130平方米的旧房进行提升改造，配套相关设施设备，建设北堡村股份经济合作社社会化服务平台，用于农户兑换面粉等农产品。</t>
  </si>
  <si>
    <t>虢镇街道</t>
  </si>
  <si>
    <t>北堡村</t>
  </si>
  <si>
    <t>王德武</t>
  </si>
  <si>
    <t>预计村级集体经济组织年增加收入10万元。</t>
  </si>
  <si>
    <t>50</t>
  </si>
  <si>
    <t>齐西村集体经济蔬果大棚建设项目</t>
  </si>
  <si>
    <t>新建日光温室1座，长30米，宽9米，新建钢结构塑料大棚3座，长30米，宽9米，铺设电路158米、水路525米，周边配套生产道路及绿化设施。</t>
  </si>
  <si>
    <t>新增就业岗位5个，带动脱贫户154户，户均增收500元。</t>
  </si>
  <si>
    <t>51</t>
  </si>
  <si>
    <t>东关街道五一村金丝皇菊生产加工车间改造提升项目</t>
  </si>
  <si>
    <t>按照金丝黄菊标准化生产要求对现有金丝皇菊生产加工车间388㎡进行分隔改造及装饰装修，铺设自流平环氧胶泥地面825㎡，安装净化墙板216.35㎡，天棚吊顶388㎡、各类照明设施设备34套。</t>
  </si>
  <si>
    <t>五一村</t>
  </si>
  <si>
    <t xml:space="preserve"> 带动88户295人脱贫户参与发展特色产业种植、参与村集体收益分红，吸纳有劳动能力贫困人口就地务工，增加收入。</t>
  </si>
  <si>
    <t>52</t>
  </si>
  <si>
    <t>新街镇5村联建建肉牛养殖场围墙项目</t>
  </si>
  <si>
    <t>修建砖砌围墙157米、高2.5米</t>
  </si>
  <si>
    <t>王永奇</t>
  </si>
  <si>
    <t>可使全镇1547户贫困享受收益分红</t>
  </si>
  <si>
    <t>53</t>
  </si>
  <si>
    <t>新街镇核桃园村猪场围墙级场内硬化项目</t>
  </si>
  <si>
    <t>砖砌围墙，高度2.5米，长度150米、硬化猪场院子1360平米</t>
  </si>
  <si>
    <t>核桃园村</t>
  </si>
  <si>
    <t>给153户贫困户收益分红增加收入</t>
  </si>
  <si>
    <t>54</t>
  </si>
  <si>
    <t>县功镇集体经济产业园基础设施项目</t>
  </si>
  <si>
    <t>铲车1辆；苹果周转箱200个；根部割草机1台；大铁框带附件100个。</t>
  </si>
  <si>
    <t>严村庵村</t>
  </si>
  <si>
    <t>壮大村级集体经济，增加130余户贫困户收入</t>
  </si>
  <si>
    <t>55</t>
  </si>
  <si>
    <t>赤沙镇西一村贫困村花椒晾晒场项目</t>
  </si>
  <si>
    <t>修建花椒晾晒场一处，占地1800㎡。</t>
  </si>
  <si>
    <t>西一村</t>
  </si>
  <si>
    <t>李东</t>
  </si>
  <si>
    <t>方便群众晾晒花椒，带动135户贫困户增加收入。</t>
  </si>
  <si>
    <t>56</t>
  </si>
  <si>
    <t>贾村镇北湾村大棚菜种植项目</t>
  </si>
  <si>
    <r>
      <rPr>
        <sz val="7"/>
        <color theme="1"/>
        <rFont val="仿宋"/>
        <charset val="134"/>
      </rPr>
      <t>建设钢管结构蔬菜大棚10座，4000㎡，配套12m</t>
    </r>
    <r>
      <rPr>
        <sz val="7"/>
        <color theme="1"/>
        <rFont val="宋体"/>
        <charset val="134"/>
      </rPr>
      <t>³</t>
    </r>
    <r>
      <rPr>
        <sz val="7"/>
        <color theme="1"/>
        <rFont val="仿宋"/>
        <charset val="134"/>
      </rPr>
      <t>蓄水铁罐一个。</t>
    </r>
  </si>
  <si>
    <t>壮大村级集体经济，增加12户贫困户收入</t>
  </si>
  <si>
    <t>57</t>
  </si>
  <si>
    <t>贾村镇北湾村养殖基地建设项目</t>
  </si>
  <si>
    <t>建设羊圈200平方米.牛舍800平方米。</t>
  </si>
  <si>
    <t>壮大村级集体经济，增加24户贫困户收入</t>
  </si>
  <si>
    <t>58</t>
  </si>
  <si>
    <t>贾村镇龙尾村水蜜桃种植园配套项目</t>
  </si>
  <si>
    <t>建设30㎡冷库一座，硬化场地200㎡，建设工作板房80㎡。</t>
  </si>
  <si>
    <t>龙尾村</t>
  </si>
  <si>
    <t>壮大村级集体经济，增加贫325户困户收入</t>
  </si>
  <si>
    <t>59</t>
  </si>
  <si>
    <t>贾村镇郑家山村集体经济黑木耳产业园配套项目</t>
  </si>
  <si>
    <r>
      <rPr>
        <sz val="7"/>
        <color rgb="FF000000"/>
        <rFont val="仿宋"/>
        <charset val="134"/>
      </rPr>
      <t>新打270米机井一眼，建蓄50m</t>
    </r>
    <r>
      <rPr>
        <sz val="7"/>
        <color rgb="FF000000"/>
        <rFont val="宋体"/>
        <charset val="134"/>
      </rPr>
      <t>³</t>
    </r>
    <r>
      <rPr>
        <sz val="7"/>
        <color rgb="FF000000"/>
        <rFont val="仿宋"/>
        <charset val="134"/>
      </rPr>
      <t>水池一座，泵房抽水站一座</t>
    </r>
  </si>
  <si>
    <t>郑家山村</t>
  </si>
  <si>
    <t>壮大村级集体经济，增加277户贫困户收入</t>
  </si>
  <si>
    <t>60</t>
  </si>
  <si>
    <t>坪头镇庙沟村养殖场项目</t>
  </si>
  <si>
    <t>新建生产线4条存栏2万只鸡舍一座（长70米，宽13米），配套自动清粪机、自动捡蛋鸡、自动饮水机各4组，自动温控设备1套，硬化场地100㎡，卫生厕所1座等项目。</t>
  </si>
  <si>
    <t>庙沟村</t>
  </si>
  <si>
    <t>坪头镇政府</t>
  </si>
  <si>
    <t>李芳杰</t>
  </si>
  <si>
    <t>集体收益分红</t>
  </si>
  <si>
    <t>增加集体经济收入，带动108户贫困户资产收益收入</t>
  </si>
  <si>
    <t>61</t>
  </si>
  <si>
    <t>坪头镇庙沟村温室大棚项目</t>
  </si>
  <si>
    <t>新建钢构拱棚蔬菜大棚3座，4000㎡。</t>
  </si>
  <si>
    <t>杨宏伟</t>
  </si>
  <si>
    <t>62</t>
  </si>
  <si>
    <t>香泉镇孙家村苗木产业基地</t>
  </si>
  <si>
    <t>发展50亩白皮松商品苗培育基地</t>
  </si>
  <si>
    <t>育苗基地建成后，预计每茬可生产白皮松商品苗35000株，增加村集体经济收入，带动267户贫困户增收。</t>
  </si>
  <si>
    <t>63</t>
  </si>
  <si>
    <t>香泉镇集体经济民俗接待基础设施建设项目</t>
  </si>
  <si>
    <t>新建围墙40米、硬化院子200平方米，新建楼梯一座</t>
  </si>
  <si>
    <t>64</t>
  </si>
  <si>
    <t>香泉镇王家庄村电子商务乡邻小站项目</t>
  </si>
  <si>
    <t>新建电子商务相邻小站房屋四间，购买电脑、打印机、办公桌椅等办公设施。</t>
  </si>
  <si>
    <t>65</t>
  </si>
  <si>
    <t>麻池村电商扶贫项目</t>
  </si>
  <si>
    <t>租用场所100平方米，购买电脑5台；直播间办公桌1套；办公沙发1套，办公桌1套；直播设备1套；装修布置场所等设备。</t>
  </si>
  <si>
    <t>麻池村</t>
  </si>
  <si>
    <t>发展村集体经济，增加收入</t>
  </si>
  <si>
    <t>66</t>
  </si>
  <si>
    <t>新街镇老庄村集体经济肉牛养殖场建设项目</t>
  </si>
  <si>
    <t>新建一处百头肉牛养殖场。新建养殖厂房、仓库、饲料加工车间、管理用房，配套水、电</t>
  </si>
  <si>
    <t>老庄村</t>
  </si>
  <si>
    <t>2022年</t>
  </si>
  <si>
    <t>175</t>
  </si>
  <si>
    <t>628</t>
  </si>
  <si>
    <t>增加贫困户及集体经济壮大</t>
  </si>
  <si>
    <t>为贫困户分红，带动93户贫困户产业发展，增加贫困户及集体经济壮大</t>
  </si>
  <si>
    <t>2021年脱贫劳动力外出务工交通补贴</t>
  </si>
  <si>
    <t>原：对贫困劳动力省内市外转移就业每人给予400元补贴，省外转移就业每人补贴500元。现：跨省就业的脱贫劳动力每人给予补贴标准不超过500元。</t>
  </si>
  <si>
    <t>14个镇街</t>
  </si>
  <si>
    <t>各相关村</t>
  </si>
  <si>
    <t>区人社局</t>
  </si>
  <si>
    <t>任瑞治</t>
  </si>
  <si>
    <t>鼓励脱贫劳动力外出务工就业增收</t>
  </si>
  <si>
    <t>符合享受补贴人员年人均增收400元、500元不等</t>
  </si>
  <si>
    <t>2021年脱贫劳动力一次性创业补贴</t>
  </si>
  <si>
    <t>脱贫劳动力实现首次创业，取得合法证件等，正常经营6个月以上的，在7至12个月之间提出申请一次性创业补贴5000元。</t>
  </si>
  <si>
    <t>陈海宁</t>
  </si>
  <si>
    <t>鼓励支持自主创业</t>
  </si>
  <si>
    <t>鼓励更多符合条件脱贫劳动力实现自主创业，带动更多脱贫劳动力就业，全年实施发放12人，共计6万元，人均增收5000元。</t>
  </si>
  <si>
    <t>就业帮扶基地一次性就业奖补资金</t>
  </si>
  <si>
    <t>就业帮扶基地新吸纳脱贫劳动力和农村低收入劳动力就业，并签订一年以上劳动合同或劳务协议的，按每人2000元的标准对基地（企业）给予一次性就业奖补资金。</t>
  </si>
  <si>
    <t>鼓励企业吸纳脱贫人口就业</t>
  </si>
  <si>
    <t>符合享受补贴的就业帮扶基地吸纳脱贫劳动力20人，给予一次性就业奖补资金共计4万元。</t>
  </si>
  <si>
    <t>社区工厂一次性岗位补贴</t>
  </si>
  <si>
    <t>村镇工厂（社区工厂）每吸纳一名贫困劳动力就业、且签订不低于一年期限劳动合同的，给予工厂1000元的一次性岗位补贴</t>
  </si>
  <si>
    <t>鼓励脱贫劳动力就近就地转移就业</t>
  </si>
  <si>
    <t>符合享受补贴的村镇工厂吸纳脱贫劳动力24人，给予一次性岗位补贴共计2.4万元。</t>
  </si>
  <si>
    <t>3.技能培训</t>
  </si>
  <si>
    <t>2021年农民实用技术培训项目</t>
  </si>
  <si>
    <t>　组织开展农用实用技术培训，深入有关镇村，采用课堂授课和现场操作相结合的方式开展培训，主要培训粮食、水果、蔬菜、药材种植和畜禽养殖等，计划培训2000人次以上。</t>
  </si>
  <si>
    <t>各镇街</t>
  </si>
  <si>
    <t>有关村</t>
  </si>
  <si>
    <t>区乡村振兴局</t>
  </si>
  <si>
    <t>张天军</t>
  </si>
  <si>
    <t>能力提升培训</t>
  </si>
  <si>
    <t>由区老科协负责实施，通过开展农民实用技术培训，提高群众　农业生产能力，提高任务水平，延长产业链，促进农民增收，稳定脱贫成果，计划培训2000人次。</t>
  </si>
  <si>
    <t>农村电子商务技能培训项目</t>
  </si>
  <si>
    <t>计划2021年给乡村留守村民、创业青年、合作社、种植养殖、农业企业、基层干部采取集中培训及实训分散培训的方式，采用课堂培训与现场实训两个阶段的教学方案培养500人次懂农业、懂电商、懂市场的“新农商”。</t>
  </si>
  <si>
    <t>各有关村</t>
  </si>
  <si>
    <t>区商务局</t>
  </si>
  <si>
    <t>通过实施农民电商职业技能培训，助推农业升级、农村发展、农民增收，实现乡村振兴带动更多的群众稳定增收。</t>
  </si>
  <si>
    <t xml:space="preserve"> </t>
  </si>
  <si>
    <t>1.贫困人口护林员</t>
  </si>
  <si>
    <t>2.贫困人口护路员</t>
  </si>
  <si>
    <t>3.贫困人口护水员</t>
  </si>
  <si>
    <t>4.贫困人口保洁员</t>
  </si>
  <si>
    <t>赤沙镇移民安置点物业办岗位补助</t>
  </si>
  <si>
    <t>从易地搬迁贫困户中挑选小区服务岗位3个，500元/月/人</t>
  </si>
  <si>
    <t>移民搬迁安置小区</t>
  </si>
  <si>
    <t>赤沙镇人民政府</t>
  </si>
  <si>
    <t>冯宝宁</t>
  </si>
  <si>
    <t>63户贫困户居住环境干净整洁，小区管理有序</t>
  </si>
  <si>
    <t>集中安置点--千渭星城社区（移民安置点）公共服务岗</t>
  </si>
  <si>
    <t>从易地搬迁贫困户中挑选5名群众，作为社区公共服务岗工作人员500元/月/人</t>
  </si>
  <si>
    <t>千渭星城社区</t>
  </si>
  <si>
    <t>移民安置点</t>
  </si>
  <si>
    <t>千渭街道办</t>
  </si>
  <si>
    <t>尉博文</t>
  </si>
  <si>
    <t>帮助易地搬迁户解决就业问题</t>
  </si>
  <si>
    <t>宝鸡市陈仓区县功镇陈家庄集中安置点聘用搬迁群众公共服务项目</t>
  </si>
  <si>
    <t>聘用2名搬迁群众从事公益性岗位，负责垃圾清运工作，补贴标准400元/月/人</t>
  </si>
  <si>
    <t>陈家庄集中安置点</t>
  </si>
  <si>
    <t>县功镇人民政府</t>
  </si>
  <si>
    <t>保障安置点环境卫生整洁干净</t>
  </si>
  <si>
    <t>宝鸡市陈仓区县功镇陈家咀集中安置点聘用搬迁群众公共服务项目</t>
  </si>
  <si>
    <t>陈家咀集中安置点</t>
  </si>
  <si>
    <t>宝鸡市陈仓区县功镇白道沟集中安置点聘用搬迁群众公共服务项目</t>
  </si>
  <si>
    <t>白道沟集中安置点</t>
  </si>
  <si>
    <t>脱贫劳动力特设公益性岗位补贴</t>
  </si>
  <si>
    <t>政府开发用于安置农村脱贫劳动力的公益性岗位，每人每月400元，协理员每人每月800元</t>
  </si>
  <si>
    <t>公益岗位托底安置，让无业可扶、无业可就贫困户增收</t>
  </si>
  <si>
    <t>符合享受补贴人员年人均增收4800元、9600元。</t>
  </si>
  <si>
    <t>5.其他贫困人口公益性岗位</t>
  </si>
  <si>
    <t>2021年技能脱贫千校行动及雨露计划项目</t>
  </si>
  <si>
    <t>对在省市属技工院校及职业技能培训（含技工院校）就读的贫困家庭学生每生每年财政扶贫资金补助3000元，计划扶持贫困家庭学生346人。</t>
  </si>
  <si>
    <t>帮助贫困户学生掌握一技之长，稳定就业</t>
  </si>
  <si>
    <t>资助346名贫困家庭学生完成技校学业，提长贫困劳动力的劳动技能，并争取实现安置就业致富目标。</t>
  </si>
  <si>
    <t>“雨露计划”补助项目</t>
  </si>
  <si>
    <t>对就读中、高职及技校的脱贫家庭学生按照每生每学期1500元的进行补助，涉及学生约1054人。</t>
  </si>
  <si>
    <t>资助约1054名脱贫（及监测帮扶对象家庭）家庭学生完成中高职及技校学业，提升职业技能。</t>
  </si>
  <si>
    <t>2021年度学前幼儿生活费补助</t>
  </si>
  <si>
    <t>606名贫困幼儿享受生活补助资金45.45万元</t>
  </si>
  <si>
    <t>有关镇街</t>
  </si>
  <si>
    <t>区教体局</t>
  </si>
  <si>
    <t>杨晓辉</t>
  </si>
  <si>
    <t>给予贫困幼儿生活补助</t>
  </si>
  <si>
    <t>为606名学前家庭经济困难幼儿进行生活补助，每生每年750元。</t>
  </si>
  <si>
    <t>2021年度义务教育阶段家庭经济困难寄宿生生活费补助</t>
  </si>
  <si>
    <t>3301名贫困学生享受补助资金282.35万</t>
  </si>
  <si>
    <t>给予贫困学生教育补助</t>
  </si>
  <si>
    <t>为3301名贫困学生进行补助，小学寄宿生每生每年1000元，初中寄宿生1250元；小学非寄宿生每生每年500元，初中非寄宿生625元。</t>
  </si>
  <si>
    <t>2021年度普通高中国家助学金</t>
  </si>
  <si>
    <t>585名贫困学生享受补助资金146.25万</t>
  </si>
  <si>
    <t>为585名贫困学生进行补助，每生每年2500元</t>
  </si>
  <si>
    <t>2021年度中职国家助学金</t>
  </si>
  <si>
    <t>47名贫困学生享受补助资金9.4万</t>
  </si>
  <si>
    <t>为47名贫困学生进行补助，每生每年2000元</t>
  </si>
  <si>
    <t>2021年度宝鸡市高等教育入学资助</t>
  </si>
  <si>
    <t>171名贫困学生享受补助资金102.6万</t>
  </si>
  <si>
    <t>为171名贫困学生进行补助，每生每年6000元</t>
  </si>
  <si>
    <t>2021年度义务教育阶段营养改善计划膳食补助</t>
  </si>
  <si>
    <t>3301名贫困学生享受补助资金264.08万</t>
  </si>
  <si>
    <t>为3301名贫困学生进行补助，每生每年800元</t>
  </si>
  <si>
    <t>2021年度国家生源地助学贷款</t>
  </si>
  <si>
    <t>140名贫困学生享受补助资金110万</t>
  </si>
  <si>
    <t>为140名贫困大学生办理助学贷款，本科每年最高8000元，研究生12000元</t>
  </si>
  <si>
    <t>2021年陈仓区城乡居民医疗保险</t>
  </si>
  <si>
    <t>全区建档立卡脱贫人口享受参保资助</t>
  </si>
  <si>
    <t>157个行政村</t>
  </si>
  <si>
    <t>陈仓区医保局</t>
  </si>
  <si>
    <t>王平</t>
  </si>
  <si>
    <t>资助建档立卡脱贫户参保</t>
  </si>
  <si>
    <t>资助全区建档立卡脱贫户参保</t>
  </si>
  <si>
    <r>
      <rPr>
        <sz val="7"/>
        <color theme="1"/>
        <rFont val="宋体"/>
        <charset val="134"/>
      </rPr>
      <t>财政资助和财政配套共计</t>
    </r>
    <r>
      <rPr>
        <sz val="7"/>
        <color theme="1"/>
        <rFont val="Arial"/>
        <charset val="134"/>
      </rPr>
      <t>700</t>
    </r>
    <r>
      <rPr>
        <sz val="7"/>
        <color theme="1"/>
        <rFont val="宋体"/>
        <charset val="134"/>
      </rPr>
      <t>元，个人自己缴纳</t>
    </r>
    <r>
      <rPr>
        <sz val="7"/>
        <color theme="1"/>
        <rFont val="Arial"/>
        <charset val="134"/>
      </rPr>
      <t>130</t>
    </r>
    <r>
      <rPr>
        <sz val="7"/>
        <color theme="1"/>
        <rFont val="宋体"/>
        <charset val="134"/>
      </rPr>
      <t>元，截止</t>
    </r>
    <r>
      <rPr>
        <sz val="7"/>
        <color theme="1"/>
        <rFont val="Arial"/>
        <charset val="134"/>
      </rPr>
      <t>8</t>
    </r>
    <r>
      <rPr>
        <sz val="7"/>
        <color theme="1"/>
        <rFont val="宋体"/>
        <charset val="134"/>
      </rPr>
      <t>月</t>
    </r>
    <r>
      <rPr>
        <sz val="7"/>
        <color theme="1"/>
        <rFont val="Arial"/>
        <charset val="134"/>
      </rPr>
      <t>31</t>
    </r>
    <r>
      <rPr>
        <sz val="7"/>
        <color theme="1"/>
        <rFont val="宋体"/>
        <charset val="134"/>
      </rPr>
      <t>日建档立卡贫困人口共计</t>
    </r>
    <r>
      <rPr>
        <sz val="7"/>
        <color theme="1"/>
        <rFont val="Arial"/>
        <charset val="134"/>
      </rPr>
      <t>40900</t>
    </r>
    <r>
      <rPr>
        <sz val="7"/>
        <color theme="1"/>
        <rFont val="宋体"/>
        <charset val="134"/>
      </rPr>
      <t>人</t>
    </r>
  </si>
  <si>
    <t>2021年陈仓区大病医疗保险</t>
  </si>
  <si>
    <t>全区建档立卡脱贫人口享受大病医疗保险</t>
  </si>
  <si>
    <t>享受大病医疗保险报销</t>
  </si>
  <si>
    <t>全区建档立卡脱贫人口享受大病医疗保险政策</t>
  </si>
  <si>
    <r>
      <rPr>
        <sz val="7"/>
        <color theme="1"/>
        <rFont val="宋体"/>
        <charset val="134"/>
      </rPr>
      <t>大病医疗保险没人</t>
    </r>
    <r>
      <rPr>
        <sz val="7"/>
        <color theme="1"/>
        <rFont val="Arial"/>
        <charset val="134"/>
      </rPr>
      <t>55</t>
    </r>
    <r>
      <rPr>
        <sz val="7"/>
        <color theme="1"/>
        <rFont val="宋体"/>
        <charset val="134"/>
      </rPr>
      <t>元，截止</t>
    </r>
    <r>
      <rPr>
        <sz val="7"/>
        <color theme="1"/>
        <rFont val="Arial"/>
        <charset val="134"/>
      </rPr>
      <t>8</t>
    </r>
    <r>
      <rPr>
        <sz val="7"/>
        <color theme="1"/>
        <rFont val="宋体"/>
        <charset val="134"/>
      </rPr>
      <t>月</t>
    </r>
    <r>
      <rPr>
        <sz val="7"/>
        <color theme="1"/>
        <rFont val="Arial"/>
        <charset val="134"/>
      </rPr>
      <t>31</t>
    </r>
    <r>
      <rPr>
        <sz val="7"/>
        <color theme="1"/>
        <rFont val="宋体"/>
        <charset val="134"/>
      </rPr>
      <t>日建档立卡贫困人口共计</t>
    </r>
    <r>
      <rPr>
        <sz val="7"/>
        <color theme="1"/>
        <rFont val="Arial"/>
        <charset val="134"/>
      </rPr>
      <t>40900</t>
    </r>
    <r>
      <rPr>
        <sz val="7"/>
        <color theme="1"/>
        <rFont val="宋体"/>
        <charset val="134"/>
      </rPr>
      <t>人</t>
    </r>
  </si>
  <si>
    <t>2021年小额信贷贴息项目</t>
  </si>
  <si>
    <t>为贫困户小额扶贫贷款兑付贴息资金494万元，计划扶持3200多户贫困户发展产业。</t>
  </si>
  <si>
    <t>区扶贫办</t>
  </si>
  <si>
    <t>张全课</t>
  </si>
  <si>
    <t>带动贫困户发展产业等</t>
  </si>
  <si>
    <t>为贫困户小额扶贫贷款兑付贴息资金，计划扶持3200多户贫困户发展产业。</t>
  </si>
  <si>
    <t>2021年互助协会贫困户借款占用费补贴项目</t>
  </si>
  <si>
    <t>对在扶贫互助资金协会借款的600多户贫困户借款占用费进行补贴。</t>
  </si>
  <si>
    <t>有关镇</t>
  </si>
  <si>
    <t>对在扶贫互助资金协会借款的420多户贫困户借款占用费进行补贴，带动贫困户发展产业。</t>
  </si>
  <si>
    <t>凤阁岭镇毛家庄村饮水安全工程</t>
  </si>
  <si>
    <t>更换毛家庄村2-7组Φ90PE老旧饮水管网12km；重新铺设连接入户管网。</t>
  </si>
  <si>
    <t>毛家庄村</t>
  </si>
  <si>
    <t>陈仓区水利局</t>
  </si>
  <si>
    <t>赵龙</t>
  </si>
  <si>
    <t>提升供水能力</t>
  </si>
  <si>
    <t>有效提升改造群众用水条件及安全，带动当地群众更好的发展农业产业。</t>
  </si>
  <si>
    <t>郝家庄村3组、12组、13组15组供水系统更换主管</t>
  </si>
  <si>
    <t>12组、13组、15组更换主管道PE50mm*200米，40mm*2500米，21mm*300米，开挖回填3000米，需新建5个阀门井</t>
  </si>
  <si>
    <t>郝家庄村</t>
  </si>
  <si>
    <t>解决281户766人饮用水</t>
  </si>
  <si>
    <t>凤阁岭镇张家川村（南北见、锄头山）饮水安全工程</t>
  </si>
  <si>
    <t>南北见新修10m3蓄水池1个，更换Φ50PE管120m；锄头山更换Φ25-50PE管1.2km。</t>
  </si>
  <si>
    <t>张家川村</t>
  </si>
  <si>
    <t>贾村镇龙尾村8组（原留村2组）饮水安全工程</t>
  </si>
  <si>
    <t>铺设管网3km，其中Φ50PE管1.7km，Φ40PE管0.8km，Φ32PE管0.5km。</t>
  </si>
  <si>
    <t>李芬</t>
  </si>
  <si>
    <t>贾村镇东坡村（五星）饮水安全工程</t>
  </si>
  <si>
    <t>新铺设管网Φ40PE管网2000，Φ32PE管网1500，Φ25PE管1500米，1组新建10m3蓄水池一座，更换水泵2套(包括泵、电缆线、上水管)消毒设备1套。</t>
  </si>
  <si>
    <t>巩固提升36户贫困户饮水质量</t>
  </si>
  <si>
    <t>贾村镇桥镇村6组饮水安全工程</t>
  </si>
  <si>
    <t>6组新修高20米容积50m3水塔一座(5-11组)</t>
  </si>
  <si>
    <t>桥镇村6组</t>
  </si>
  <si>
    <t>巩固提升5-11组群众饮水质量</t>
  </si>
  <si>
    <t>周原镇营子头村安全饮水工程</t>
  </si>
  <si>
    <t>新打机井1眼，配套水泵1台，建井房1座。</t>
  </si>
  <si>
    <t>营子头村</t>
  </si>
  <si>
    <t>冯军军</t>
  </si>
  <si>
    <t>有效解决全村986户，4250人的安全饮水问题，其中脱贫户138户，505人。</t>
  </si>
  <si>
    <t>周原镇高里村安全饮水工程</t>
  </si>
  <si>
    <t>维修水塔1座及附属管道、水厂硬化、围墙等。</t>
  </si>
  <si>
    <t>高里村</t>
  </si>
  <si>
    <t>有效解决全村606户，2506人的安全饮水问题，其中脱贫户73户，222人。</t>
  </si>
  <si>
    <t>阳平镇晁阳村（原龙家湾村）饮水安全工程</t>
  </si>
  <si>
    <t>新建30立方米蓄水池一座，铺设新管网2.5千米，维修Φ75PE-25网3.0千米，15平米管理房一间，阀门井10座，消防栓2个，路面恢复2公里。</t>
  </si>
  <si>
    <t>晁阳村</t>
  </si>
  <si>
    <t>张小宁</t>
  </si>
  <si>
    <t>县功镇葫芦沟村饮水安全工程</t>
  </si>
  <si>
    <t>更换Φ40PE管网 2741m，其中一组1371.5m，二组1369.5m。</t>
  </si>
  <si>
    <t>葫芦沟村</t>
  </si>
  <si>
    <t>白让平</t>
  </si>
  <si>
    <t>县功镇碧峰寺村7、8、10组饮水安全工程</t>
  </si>
  <si>
    <t>7组改造Φ25-50PE管网3.8km；更换水泵一套；新建7、10组蓄水池两座；新建7、8、10组井房3座。2组井房基础维修.</t>
  </si>
  <si>
    <t>碧峰寺村</t>
  </si>
  <si>
    <t>拓石镇东口村西沟1、6、7组饮水安全工程</t>
  </si>
  <si>
    <t>一组，新修蓄水池1座，配套水泵1套，更换Φ50PE管800m；七组更换Φ25-50PE管1km；六组更换Φ25-40PE管网1km；Φ50PE管网840m，闸阀井3座。</t>
  </si>
  <si>
    <t>东口村</t>
  </si>
  <si>
    <t>王骏</t>
  </si>
  <si>
    <t>巩固提升68户贫困户安全饮水质量</t>
  </si>
  <si>
    <t>香泉镇前锋村饮水安全工程</t>
  </si>
  <si>
    <t>新铺设硖里至前锋Φ25-40PE管3.km；修建闸阀井5个；修建围墙30m。</t>
  </si>
  <si>
    <t>前锋村</t>
  </si>
  <si>
    <t>黄凯</t>
  </si>
  <si>
    <t>解决群众饮水方便问题</t>
  </si>
  <si>
    <t>香泉镇前锋村13组饮水安全工程</t>
  </si>
  <si>
    <t>前锋十三组水泉寺—沙嘴更换Φ50PE主管网1.2km，新修挡墙300m.</t>
  </si>
  <si>
    <t>香泉镇三泉村饮水安全工程</t>
  </si>
  <si>
    <t>石老河水池、板桥河水池、烟头眼灌水池三处水池维修加固、一组蓄水池维修（50平方）、新建石老河截流坝1座、新换50管网3千米</t>
  </si>
  <si>
    <t>三泉村</t>
  </si>
  <si>
    <t>坪头镇营头村饮水安全工程</t>
  </si>
  <si>
    <t>在营头村一、二组铺设Φ63PE饮水管网500m，Φ40PE饮水管网2km。</t>
  </si>
  <si>
    <t>营头村</t>
  </si>
  <si>
    <t>田勇辉</t>
  </si>
  <si>
    <t>巩固提升38户贫困户饮水质量</t>
  </si>
  <si>
    <t>新街镇柳巷村九组人饮工程</t>
  </si>
  <si>
    <t>新配套供水电路1公里、铺设PE管网1000米、设置水资源保护网80米、打水井一眼、建井房一座。</t>
  </si>
  <si>
    <t>柳巷村</t>
  </si>
  <si>
    <t>张涛</t>
  </si>
  <si>
    <t>巩固提升14户贫困户饮水水质</t>
  </si>
  <si>
    <t>慕仪镇第四村饮水工程</t>
  </si>
  <si>
    <t>新建水塔1座，铺设主管网2800米，支管网1000米，消毒设备1套.</t>
  </si>
  <si>
    <t>第四村</t>
  </si>
  <si>
    <t>霍国平</t>
  </si>
  <si>
    <t>贾村镇扶托村饮水安全工程</t>
  </si>
  <si>
    <t>配套各级管网12km,新建水塔一座，进、出水厂水计量装置1套，入户水表490个。</t>
  </si>
  <si>
    <t>扶托村</t>
  </si>
  <si>
    <t>贾村镇贾村村6、8、9组饮水安全工程</t>
  </si>
  <si>
    <t>新打220m机井一眼，水泵一台（配套水管、线缆），管网2.2km。</t>
  </si>
  <si>
    <t>贾村村</t>
  </si>
  <si>
    <t>贾村镇咀头村饮水安全工程</t>
  </si>
  <si>
    <t>村内管网配套4.5km.入户水表440个。</t>
  </si>
  <si>
    <t>咀头村</t>
  </si>
  <si>
    <t>县功镇桃园村人饮工程</t>
  </si>
  <si>
    <t xml:space="preserve">一组至三组宝平路以西设管道814米。五组更换管道4200米，水井及水塔加固维修。
</t>
  </si>
  <si>
    <t>桃园</t>
  </si>
  <si>
    <t>巩固提升50户贫困户饮水质量</t>
  </si>
  <si>
    <t>慕仪镇团结村3组、9组人蓄饮水水网改造提升项目</t>
  </si>
  <si>
    <t>新建30方水塔一座，铺设Φ75给水管道795米，Φ63给水管道1956米，Φ50给水管道2496米，Φ40给水管道593米，Φ32给水管道750米，新建闸阀井18座，安装管路附件，恢复C25砼路面185米，修水表坑178个。</t>
  </si>
  <si>
    <t>慕仪镇团结村</t>
  </si>
  <si>
    <t>解决团结村3组、9组饮水管网老化问题和供水问题，保障群众生活用水安全。</t>
  </si>
  <si>
    <t>东关街办西高泉村四、五组饮水安全项目</t>
  </si>
  <si>
    <t>新打机井1眼，井房1间，铺设PEφ90管网700米，配套潜水泵1台，配电柜，输电线路等</t>
  </si>
  <si>
    <t>东关街办</t>
  </si>
  <si>
    <t>尹宝利</t>
  </si>
  <si>
    <t>巩固提升27户脱贫户生活基础设施</t>
  </si>
  <si>
    <t>赤沙镇西冯村人饮工程维修</t>
  </si>
  <si>
    <r>
      <rPr>
        <sz val="7"/>
        <color theme="1"/>
        <rFont val="仿宋_GB2312"/>
        <charset val="134"/>
      </rPr>
      <t>集水池长3米，宽4米，高3米，供应9组、10组、13组。更换10组、13组主管道</t>
    </r>
    <r>
      <rPr>
        <sz val="7"/>
        <color indexed="8"/>
        <rFont val="宋体"/>
        <charset val="134"/>
      </rPr>
      <t>Ø</t>
    </r>
    <r>
      <rPr>
        <sz val="7"/>
        <color theme="1"/>
        <rFont val="仿宋_GB2312"/>
        <charset val="134"/>
      </rPr>
      <t>50，4000米；18组主管道</t>
    </r>
    <r>
      <rPr>
        <sz val="7"/>
        <color indexed="8"/>
        <rFont val="宋体"/>
        <charset val="134"/>
      </rPr>
      <t>Ø</t>
    </r>
    <r>
      <rPr>
        <sz val="7"/>
        <color theme="1"/>
        <rFont val="仿宋_GB2312"/>
        <charset val="134"/>
      </rPr>
      <t>50，4000米。挖、埋管道8000米。</t>
    </r>
  </si>
  <si>
    <t>西冯村</t>
  </si>
  <si>
    <t>马红兵</t>
  </si>
  <si>
    <t>巩固提升52户贫困户饮水质量</t>
  </si>
  <si>
    <t>周原镇张谢村饮水安全工程</t>
  </si>
  <si>
    <t>更换Φ25-90老旧供水PE管网8km。新修阀闸井10个、水表及水表坑713个。路面破除及恢复。</t>
  </si>
  <si>
    <t>周原镇张谢村</t>
  </si>
  <si>
    <t>有效解决全村713户，2840人的安全饮水问题，其中脱贫户102，360人。</t>
  </si>
  <si>
    <t>周原镇第一村安全饮水工程</t>
  </si>
  <si>
    <t>新打机井1眼(索家片），潜水泵1台套，机井房及消毒设备房一间，消毒设备1套，自动抽水控制系统1套，新铺设管网4000米，新建水表坑260个，配套相关机电设备，砼破除及恢复。</t>
  </si>
  <si>
    <t>周原镇第一村</t>
  </si>
  <si>
    <t>有效解决全村1247户，4856人的安全饮水问题，其中脱贫户160，582人。</t>
  </si>
  <si>
    <t>阳平镇联合村（原报李村）饮水安全工程</t>
  </si>
  <si>
    <t>新建水塔1座，铺设Φ75PE主管网3.5km。</t>
  </si>
  <si>
    <t>联合村</t>
  </si>
  <si>
    <t>阳平镇大帐寺村农村饮水安全项目</t>
  </si>
  <si>
    <t>新打150米机井1眼，潜水泵1套，配电盘1面，井房1间，PEφ75管网500米，阀门井4座等。</t>
  </si>
  <si>
    <t>大帐寺村</t>
  </si>
  <si>
    <t>巩固提升35户贫困户安全饮水质量</t>
  </si>
  <si>
    <t>拓石镇拓石村二、六、九、十组饮水管网提升改造项目</t>
  </si>
  <si>
    <t>拓石村二、六、九、十组更换PEφ75-25道1500米。</t>
  </si>
  <si>
    <t>拓石村</t>
  </si>
  <si>
    <t>巩固提升124户脱贫户生活基础设施</t>
  </si>
  <si>
    <t>新街镇郝家庄村12-15组饮水设施维修工程</t>
  </si>
  <si>
    <t>在野牛寺（郝家庄14组）水源附近新建20m3蓄水池1座，铺设Φ40PE主管网2km，闸阀井4座。对原供水系统进行维修。</t>
  </si>
  <si>
    <t>巩固提升38户脱贫户生活基础设施</t>
  </si>
  <si>
    <t>坪头镇区供水工程</t>
  </si>
  <si>
    <t>维修机井1眼，配套水泵1套，维修井房1座，DN50上水钢管350m，新修排水系统1处，新建小型过滤池1座，</t>
  </si>
  <si>
    <t>坪头村</t>
  </si>
  <si>
    <t>巩固提升206户脱贫户生活基础设施</t>
  </si>
  <si>
    <t>慕仪镇第三村8、10、11、12组饮水安全工程</t>
  </si>
  <si>
    <t>新建30m3水塔一座，铺设管道PEΦ75-Φ25PE管道7.8km，新建供水管道闸阀井15座，安装管路附件，恢复C25砼路面295m，新修户下闸阀井353个。</t>
  </si>
  <si>
    <t>第三村</t>
  </si>
  <si>
    <t>有效提升改造第三村用水条件及安全，带动当地群众更好的发展农业产业，提升居民的幸福指数。</t>
  </si>
  <si>
    <t>五联村饮水安全工程</t>
  </si>
  <si>
    <t>更换6、7、10、11四个小组老旧供水管网5km，砼路面破除及恢复，新购水泵1台，维修加固水房。</t>
  </si>
  <si>
    <t>五联村</t>
  </si>
  <si>
    <t>有效解决310户，1150人的安全饮水问题，其中脱贫户45，127人。</t>
  </si>
  <si>
    <t>赤沙镇青川村饮水安全工程</t>
  </si>
  <si>
    <t>朱家沟毛沟需修拦洪坝一处；硖口老汉沟，更换Φ50PE管道500m；硖口关山梁小型抽水站一处；青川4组引水管维护20m</t>
  </si>
  <si>
    <t>青川村</t>
  </si>
  <si>
    <t>唐星</t>
  </si>
  <si>
    <t>巩固提升126户脱贫户饮水质量</t>
  </si>
  <si>
    <t>赤沙镇西一村四组饮水安全工程</t>
  </si>
  <si>
    <t>铺设Φ110PE主管网1200m，新修截渗流挡墙一处，建20m3集水池一座</t>
  </si>
  <si>
    <t>巩固提升84户脱贫户饮水质量</t>
  </si>
  <si>
    <t>县功焦峪沟五组饮水安全工程</t>
  </si>
  <si>
    <t>新建30m3蓄水池一座；维修加固大口井1眼；更换管道2600m。</t>
  </si>
  <si>
    <t>焦峪沟</t>
  </si>
  <si>
    <t>巩固提升60户脱贫户饮水质量</t>
  </si>
  <si>
    <t>拓石镇仙龙村2、3、4饮水安全工程</t>
  </si>
  <si>
    <t>3、4组新打机井1眼；新修30m3蓄水池1座，建拦水坝一座，更换主管道4km。</t>
  </si>
  <si>
    <t>仙龙村</t>
  </si>
  <si>
    <t>马江</t>
  </si>
  <si>
    <t>巩固提升51户脱贫户安全饮水质量</t>
  </si>
  <si>
    <t>2021年坪头镇南山村饮水工程</t>
  </si>
  <si>
    <t>新建20立方米集水池1座，10立方过滤池1座，铺设PEΦ50饮水管网900米，铺设PEΦ40饮水管网1100米，铺设PEΦ32饮水管网1800米，铺设PEΦ25饮水管网2200米，。</t>
  </si>
  <si>
    <t>南山村</t>
  </si>
  <si>
    <t>孟彬彬</t>
  </si>
  <si>
    <t>巩固提升26户贫困户饮水质量</t>
  </si>
  <si>
    <t>2021年香泉镇石尧村一组蓄水池维修加固项目</t>
  </si>
  <si>
    <t>维修加固蓄水池30立方、20立方各一处</t>
  </si>
  <si>
    <t>巩固提升58户贫困户饮水质量</t>
  </si>
  <si>
    <t>2021年香泉镇三泉村蓄水池维修加固项目</t>
  </si>
  <si>
    <t>维修三泉村一组蓄水池50立方</t>
  </si>
  <si>
    <t>巩固提升130户贫困户饮水质量</t>
  </si>
  <si>
    <t>2021年香泉镇麻池村饮水管网更换项目</t>
  </si>
  <si>
    <t>更换三、四、五、七组饮水管网4公里</t>
  </si>
  <si>
    <t>提升饮水管网供水水平，提升90余户贫困户饮水质量</t>
  </si>
  <si>
    <t>贾村镇郑家山村17-18-19组集中饮水工程项目</t>
  </si>
  <si>
    <t>新打260米深机井一眼，水泵一台，建50m3蓄水池一座、12m2泵房抽水站一座，铺设PE50管网1公里，</t>
  </si>
  <si>
    <t>改善生产生活条件</t>
  </si>
  <si>
    <t>巩固提升51户贫困户水质水量</t>
  </si>
  <si>
    <t>贾村镇新华村8、9、16、17组饮水工程</t>
  </si>
  <si>
    <t>新机200米机井一眼,水泵一台(配套水管、240米线缆,10m2机井房),25m3水塔一座，管网7200米(其中PE50管4000米，PE32管2000米，PE25管1200米),入户水表130个</t>
  </si>
  <si>
    <t>新华村</t>
  </si>
  <si>
    <t>巩固提升58户贫困户水质水量</t>
  </si>
  <si>
    <t>2021年拓石镇仙龙村三、四人饮项目</t>
  </si>
  <si>
    <t>三、四组机井1口、深18米</t>
  </si>
  <si>
    <t>李楠</t>
  </si>
  <si>
    <t>巩固提升100户贫困户安全饮水质量</t>
  </si>
  <si>
    <t>2021年县功镇陈家庄村5、6、7、15、16组人畜饮水</t>
  </si>
  <si>
    <r>
      <rPr>
        <b/>
        <sz val="7"/>
        <color theme="1"/>
        <rFont val="仿宋"/>
        <charset val="134"/>
      </rPr>
      <t>5组：</t>
    </r>
    <r>
      <rPr>
        <sz val="7"/>
        <color theme="1"/>
        <rFont val="仿宋"/>
        <charset val="134"/>
      </rPr>
      <t>加固维修水井、更换上水管网2000米、更换水泵一台，配电设施一套。</t>
    </r>
    <r>
      <rPr>
        <b/>
        <sz val="7"/>
        <color theme="1"/>
        <rFont val="仿宋"/>
        <charset val="134"/>
      </rPr>
      <t>6、7组：</t>
    </r>
    <r>
      <rPr>
        <sz val="7"/>
        <color theme="1"/>
        <rFont val="仿宋"/>
        <charset val="134"/>
      </rPr>
      <t>深挖水井7米、更换上水管网600米、水泵一台、供电线路500米、配电设施一套、维修泵房。</t>
    </r>
    <r>
      <rPr>
        <b/>
        <sz val="7"/>
        <color theme="1"/>
        <rFont val="仿宋"/>
        <charset val="134"/>
      </rPr>
      <t>15、16组：</t>
    </r>
    <r>
      <rPr>
        <sz val="7"/>
        <color theme="1"/>
        <rFont val="仿宋"/>
        <charset val="134"/>
      </rPr>
      <t>新建泵房25平方米、供电设施一套、供电线路500米。</t>
    </r>
  </si>
  <si>
    <t>谭亚锋</t>
  </si>
  <si>
    <t>巩固提升26户贫困户安全饮水质量</t>
  </si>
  <si>
    <t>2021年县功镇下河西饮水工程</t>
  </si>
  <si>
    <t>新建蓄水池一座：30立方</t>
  </si>
  <si>
    <t>下河西村</t>
  </si>
  <si>
    <t>巩固提升264户贫困户安全饮水质量</t>
  </si>
  <si>
    <t>2021年县功镇姚家崖七组人饮工程</t>
  </si>
  <si>
    <t>修建井房、饮水池20立方，管网1000米；打井1眼；配套水泵1台；电线、配电箱等配套设施。</t>
  </si>
  <si>
    <t>姚家崖</t>
  </si>
  <si>
    <t>巩固提升7户贫困户安全饮水质量</t>
  </si>
  <si>
    <t>改善生活居住条件</t>
  </si>
  <si>
    <t>改善居住环境，提升农户生活条件。</t>
  </si>
  <si>
    <t>农村厕所革命户厕无害化改造项目</t>
  </si>
  <si>
    <t>改造3800座厕所</t>
  </si>
  <si>
    <t>周原镇、慕仪镇</t>
  </si>
  <si>
    <t>周原镇慕仪镇有关村</t>
  </si>
  <si>
    <t>慕仪镇农村公厕建设项目</t>
  </si>
  <si>
    <t>在齐西村农旅融合项目区、齐东村五组涝池旁边新建水冲式蹲位（男8女8）三格化粪池公厕两座，配备镜面洗手盆2个（含水龙头），拖布清洗池2个（含水龙头）。全镇共建厕所二座，可改善乡村卫生环境。</t>
  </si>
  <si>
    <t>慕仪镇齐西村、齐东村</t>
  </si>
  <si>
    <t>改善慕仪镇人居环境，提升居民的幸福指数。</t>
  </si>
  <si>
    <t>赤沙镇西一村公厕建设和公厕改造项目</t>
  </si>
  <si>
    <t>新建公共卫生厕所2座，改造原有公共卫生厕所1座。</t>
  </si>
  <si>
    <t>改善居住环境，方便群众生活。</t>
  </si>
  <si>
    <t>香泉镇硖里村农村公厕建设项目</t>
  </si>
  <si>
    <t>建设公厕一处，四间平房，约50平方米(14米×5米)，内设水冲式蹲便池12个，小便池6个，洗手池2个，内墙用瓷砖浆贴，外设70立方米三格钢筋混凝土化粪池一处。</t>
  </si>
  <si>
    <t>硖里村</t>
  </si>
  <si>
    <t>改善68户脱贫户居住条件，</t>
  </si>
  <si>
    <t>前锋村移民点农村公厕建设项目</t>
  </si>
  <si>
    <t>建设公厕一处，约50平方米，内设水冲式蹲便池10个，小便池5个，洗手池2个，内墙用瓷砖浆贴，外设50立方米三格钢筋混凝土化粪池一处。</t>
  </si>
  <si>
    <t>前锋村移民点</t>
  </si>
  <si>
    <t>改善居住环境，提提升80户脱贫户生活条件。</t>
  </si>
  <si>
    <t>农村低保救助资金</t>
  </si>
  <si>
    <t>为2140户5733人低保对象发放生活保障资金2878.3152万元</t>
  </si>
  <si>
    <t>14个镇</t>
  </si>
  <si>
    <t>157个村</t>
  </si>
  <si>
    <t>区民政局</t>
  </si>
  <si>
    <t>罗瑛</t>
  </si>
  <si>
    <t>确保困难群众基本生活有保障</t>
  </si>
  <si>
    <t>将全区困难群众2140户5733人纳入了农村低保保障范围，全年发放资金2878.3152万元，做到应保尽保</t>
  </si>
  <si>
    <t>农村特困人员供养救助资金</t>
  </si>
  <si>
    <t>为356户383人特困人员发放特困供养金247.9104万元</t>
  </si>
  <si>
    <t>将全区356户383人困难群众纳入了特困人员供养范围，年发放供养金247.9104万元，做到应救尽救</t>
  </si>
  <si>
    <t>2021年困难残疾人生活补贴</t>
  </si>
  <si>
    <t>为4600名贫困残疾人发放残疾人生活补贴325万元</t>
  </si>
  <si>
    <t>确保贫困残疾人生活有保障</t>
  </si>
  <si>
    <t>将全区4600名贫困残疾人纳入了残疾人生活补贴范围，发放残疾人生活补贴325万元。</t>
  </si>
  <si>
    <t>2021年重度残疾人护理补贴</t>
  </si>
  <si>
    <t>为2000名贫困残疾人发放残疾人护理补贴225万元</t>
  </si>
  <si>
    <t>将全区2000名贫困残疾人纳入了残疾人护理补贴范围，发放残疾人护理补贴225万元。</t>
  </si>
  <si>
    <t>2021年低保、五保贫困户城乡居民养老保险保费代缴</t>
  </si>
  <si>
    <t>低保五保贫困户正常缴纳2021年保费可享受50元每人每年代缴政策。</t>
  </si>
  <si>
    <t>马亚丽</t>
  </si>
  <si>
    <t>鼓励贫困人员早缴多缴养老保险</t>
  </si>
  <si>
    <t>通过实施代缴政策，鼓励更多符合参保条件的低保、五保贫困户参加城乡居民养老保险，</t>
  </si>
  <si>
    <t>临时救助资金</t>
  </si>
  <si>
    <t>为197户702人困难人员发放临时救助金73.8698万元</t>
  </si>
  <si>
    <t>将全区197户702人困难群众实施了临时救助，发放资金73.8698万元，做到了应救尽救</t>
  </si>
  <si>
    <t>2021年行政村通双车道工程花包树至西明村</t>
  </si>
  <si>
    <t>对道路进行加宽硬化（混凝土），加宽后宽度为6.0米，平均加宽2.0米，路面厚度18cm，砂砾垫层18cm及安防挡墙等设施。长度5.0km。</t>
  </si>
  <si>
    <t>区交通局</t>
  </si>
  <si>
    <t>都建军</t>
  </si>
  <si>
    <t>改善群众生产生活条件</t>
  </si>
  <si>
    <t>按时完成工程内容及投资计划</t>
  </si>
  <si>
    <t>2021年通组路麻池县孟路至五峰沟通组路</t>
  </si>
  <si>
    <t>对道路进行硬化（混凝土），宽度4.5米，路面厚度18cm，砂砾垫层18cm，长度1.018km</t>
  </si>
  <si>
    <t>2021年通组路赤沙镇青川五组至青川九组通组路</t>
  </si>
  <si>
    <t>对道路进行硬化（混凝土），宽度4.5米，路面厚度18cm，砂砾垫层18cm，长度0.453km</t>
  </si>
  <si>
    <t>青川</t>
  </si>
  <si>
    <t>2021年通组路十组通组路</t>
  </si>
  <si>
    <t>对道路进行硬化（混凝土），宽度4.5米，路面厚度18cm，砂砾垫层18cm，长度0.8km</t>
  </si>
  <si>
    <t>通洞村</t>
  </si>
  <si>
    <t>2021年通组路杜家台至豁豁通组路</t>
  </si>
  <si>
    <t>对道路进行硬化（混凝土），宽度4.5米，路面厚度18cm，砂砾垫层18cm，长度2.657km</t>
  </si>
  <si>
    <t>王家咀</t>
  </si>
  <si>
    <t>2021年通组路通组路（桥镇西坡）</t>
  </si>
  <si>
    <t>对道路进行硬化（混凝土），宽度4.5米，路面厚度18cm，砂砾垫层18cm，长度0.352km</t>
  </si>
  <si>
    <t>2021年通组路通组路十六组通组路</t>
  </si>
  <si>
    <t>对道路进行硬化（混凝土），宽度4.5米，路面厚度18cm，砂砾垫层18cm，长度0.956km</t>
  </si>
  <si>
    <t>2021年通组路龙尾十组通组路</t>
  </si>
  <si>
    <t>对道路进行硬化（混凝土），宽度4.5米，路面厚度18cm，砂砾垫层18cm，长度0.58km</t>
  </si>
  <si>
    <t>2021年通组路孙家北魏石窟至刘家沟自然村通组路</t>
  </si>
  <si>
    <t>对道路进行硬化（混凝土），宽度4.5米，路面厚度18cm，砂砾垫层18cm，长度2.439km</t>
  </si>
  <si>
    <t>王家庄</t>
  </si>
  <si>
    <t>慕仪镇洞坡引渭渠桥建设项目</t>
  </si>
  <si>
    <t>新建洞坡村引渭渠便民大桥一座，上部结构采用1孔20米装配式先张法预应力混凝土空心板，下部结构采用桩柱式桥台，钻孔灌注桩基础，桥宽8米，长21.46米，并加装防护栏。</t>
  </si>
  <si>
    <t>洞坡村</t>
  </si>
  <si>
    <t>凤阁岭镇通关河村桥梁护坡维修项目</t>
  </si>
  <si>
    <t>对村渭河桥头两端护坡维修基础石笼30个两层60方，护坡底层30米，顶端长10米，从基础往上厚度0.5米，共计一个码头160方，两个码头片石320方</t>
  </si>
  <si>
    <t>通关河村</t>
  </si>
  <si>
    <t>拓石镇通洞村一组排水管网改造及道路环境改造项目</t>
  </si>
  <si>
    <t>通洞村一组排水管网改造长580米及道沿铺设长80米。</t>
  </si>
  <si>
    <r>
      <rPr>
        <sz val="7"/>
        <color theme="1"/>
        <rFont val="Arial"/>
        <charset val="134"/>
      </rPr>
      <t>2020</t>
    </r>
    <r>
      <rPr>
        <sz val="7"/>
        <color theme="1"/>
        <rFont val="宋体"/>
        <charset val="134"/>
      </rPr>
      <t>年</t>
    </r>
  </si>
  <si>
    <t>县功镇陈家咀村五组郝家沟挡墙项目</t>
  </si>
  <si>
    <t>挡墙长165米，宽2.4米，高5米，石方量1760方；回填土方，长150米，宽4米，高3米，土方量1800方。</t>
  </si>
  <si>
    <t>陈家咀</t>
  </si>
  <si>
    <t>香泉镇王家庄村便民桥项目</t>
  </si>
  <si>
    <t>维修便民桥一座，长19米，宽3米，埋设涵管一处，排水渠1300米。</t>
  </si>
  <si>
    <t>贾村镇北湾村12组道路硬化项目</t>
  </si>
  <si>
    <t>水泥硬化北湾村12组道路900米，宽3.5米，厚18厘米，排水渠450米。</t>
  </si>
  <si>
    <t>赤沙镇西一村街道硬化</t>
  </si>
  <si>
    <t>在西一村一二三四组：1.硬化居民点道路水泥硬化长350米，宽3.5米，厚度0.18米（白小云—李石虎家80米、白志代—靳志明—白文海家130米、刘仁太—党东生家50米、杜志绪—杜岁艳家30米，张红林—罗继军20米，党文生—张召来40米）共计350米。2..硬化居民点道路长200米，宽2.5米，厚度0.18米（二组场—刘新林家150米，白智文—李志敏家50米）。 3..硬化居民点道路长230米，宽2米，厚度0.18米（张冬莲—聂林海家50米，何付成—吴建平家60米，罗东东—李广来家30米，刘振华—党小龙家30米，马满堂—马宏武家60米）</t>
  </si>
  <si>
    <r>
      <rPr>
        <sz val="7"/>
        <rFont val="仿宋"/>
        <charset val="134"/>
      </rPr>
      <t>S104</t>
    </r>
    <r>
      <rPr>
        <sz val="7"/>
        <color theme="1"/>
        <rFont val="仿宋"/>
        <charset val="134"/>
      </rPr>
      <t>阳平至陈仓段</t>
    </r>
  </si>
  <si>
    <r>
      <rPr>
        <sz val="7"/>
        <rFont val="仿宋"/>
        <charset val="134"/>
      </rPr>
      <t>路线总长</t>
    </r>
    <r>
      <rPr>
        <sz val="7"/>
        <color theme="1"/>
        <rFont val="仿宋"/>
        <charset val="134"/>
      </rPr>
      <t>1.87km，包含路基、路面及安防工程。</t>
    </r>
  </si>
  <si>
    <t>光芒</t>
  </si>
  <si>
    <r>
      <rPr>
        <sz val="7"/>
        <rFont val="仿宋"/>
        <charset val="134"/>
      </rPr>
      <t>2020</t>
    </r>
    <r>
      <rPr>
        <sz val="7"/>
        <color theme="1"/>
        <rFont val="宋体"/>
        <charset val="134"/>
      </rPr>
      <t>年</t>
    </r>
  </si>
  <si>
    <t>长坪路养护项目</t>
  </si>
  <si>
    <t>路基、路面工程</t>
  </si>
  <si>
    <t>大湾河村</t>
  </si>
  <si>
    <r>
      <rPr>
        <sz val="7"/>
        <rFont val="仿宋"/>
        <charset val="134"/>
      </rPr>
      <t>2021</t>
    </r>
    <r>
      <rPr>
        <sz val="7"/>
        <color theme="1"/>
        <rFont val="仿宋"/>
        <charset val="134"/>
      </rPr>
      <t>年养护工程</t>
    </r>
  </si>
  <si>
    <t>路基、路面及桥涵工程</t>
  </si>
  <si>
    <t>相关镇街</t>
  </si>
  <si>
    <t>相关村委会</t>
  </si>
  <si>
    <t>2021年新街镇柳巷村水毁桥梁建设项目</t>
  </si>
  <si>
    <t>将原桥桥墩、梁板及东侧桥台拆除，维修利用西侧原桥台，新建4*8m现浇桥，桥宽4.0+2*0.5m，浆砌挡墙10米。</t>
  </si>
  <si>
    <t>坪头镇坪头村（原谢家沟村）通村道路挡墙二期项目</t>
  </si>
  <si>
    <t>通村道路浆砌挡墙护坡2处82米，高度6.5-7米；安装防护栏160米。</t>
  </si>
  <si>
    <t>2021年拓石镇九峰村通村路桥梁项目</t>
  </si>
  <si>
    <t>通洞至九峰村委会通村路7座桥梁加固（新修7处拦横坝98米）；新修一座长8米宽6米桥梁。</t>
  </si>
  <si>
    <t>九峰村</t>
  </si>
  <si>
    <t>改善贫困户生产生活条件</t>
  </si>
  <si>
    <t>改善提升100户群众生产发展和出行水平</t>
  </si>
  <si>
    <t>2021年拓石镇东口村防护挡墙项目</t>
  </si>
  <si>
    <t>西沟主干道路新修挡墙10处2800立方米；东沟主干道路新修挡墙1处300立方米。</t>
  </si>
  <si>
    <t>改善提升225户群众生产发展和出行水平</t>
  </si>
  <si>
    <t>2021年凤阁岭镇凤阁岭村渭河大桥引道维修项目</t>
  </si>
  <si>
    <t>渭河大桥引道维修路面130米，宽6米，厚0.18米，新修挡墙130米，宽0.6米，高5米</t>
  </si>
  <si>
    <t>凤阁岭村</t>
  </si>
  <si>
    <t>张小卫</t>
  </si>
  <si>
    <t>改善提升55户群众生产发展和出行水平</t>
  </si>
  <si>
    <t>2021年凤阁岭镇凤阁岭镇街道路面及排水渠修缮工程</t>
  </si>
  <si>
    <t>路面改造维修440米,宽5米，厚18cm，新修双排排水渠440米，0.8*0.8米。</t>
  </si>
  <si>
    <t>改善提升127户群众生产发展和出行水平</t>
  </si>
  <si>
    <t>2021年凤阁岭镇毛家庄村通组道路维修项目</t>
  </si>
  <si>
    <t>通组路悬空路面、塌陷道路维修长150米，宽3.5米，厚18cm，修挡墙150米，宽0.6米，高5米</t>
  </si>
  <si>
    <t>改善提升116户群众生产发展和出行水平</t>
  </si>
  <si>
    <t>2021年凤阁岭镇通凤路张家川段、后排段道路维修项目</t>
  </si>
  <si>
    <t>通凤路道路维修450米，宽4米，厚18cm，挡墙长450米，宽0.6米，高4米,</t>
  </si>
  <si>
    <t>张家川村    后排村</t>
  </si>
  <si>
    <t>改善提升428户群众生产发展和出行水平</t>
  </si>
  <si>
    <t>2021年新街镇老庄村3组水毁道路维修项目</t>
  </si>
  <si>
    <t>3组桥至肖锋门口路基长50米，高3.5米，厚80公分，大约140立方，</t>
  </si>
  <si>
    <t>改善提升34户群众生产发展和出行水平</t>
  </si>
  <si>
    <t>2021年新街镇老庄村6组水毁道路维修项目</t>
  </si>
  <si>
    <t>6组玉皇山路基三处长150米，高3.5米，厚80公分，大约420立方</t>
  </si>
  <si>
    <t>2021年新街镇老庄村10组水毁道路维修项目</t>
  </si>
  <si>
    <t>10组对面场长30米，高3.5米，厚80公分，大约84立方</t>
  </si>
  <si>
    <t>改善提升22户群众生产发展和出行水平</t>
  </si>
  <si>
    <t>2021年新街镇核桃园村1-5组村户道路硬化项目</t>
  </si>
  <si>
    <t>核桃园村1-5组村户道路硬化，路长1514米、宽3米，厚18cm。</t>
  </si>
  <si>
    <t>改善提升60户群众生产发展和出行水平</t>
  </si>
  <si>
    <t>2021年新街镇核桃园村6-8组村户道路硬化项目</t>
  </si>
  <si>
    <t>核桃园村6-8组村户道路硬化，路长693米、宽3米，厚度18CM。</t>
  </si>
  <si>
    <t>改善提升40户群众生产发展和出行水平</t>
  </si>
  <si>
    <t>2021年新街镇新街村镇区供水点道路硬化项目</t>
  </si>
  <si>
    <t>修筑水泥路800米.宽3.5米，厚18cm</t>
  </si>
  <si>
    <t>改善提升146户群众生产发展和出行水平</t>
  </si>
  <si>
    <t>2021年坪头镇大湾河村8组通组路硬化项目</t>
  </si>
  <si>
    <t>硬化八组通组路785米，宽度3米，厚18cm，浆砌挡墙500米。</t>
  </si>
  <si>
    <t>改善提升13户群众生产发展和出行水平</t>
  </si>
  <si>
    <t>2021年坪头镇大湾河村7组通组路水毁修复项目</t>
  </si>
  <si>
    <t>七组通村路浆砌挡墙11处510米，宽3.5米，厚18cm</t>
  </si>
  <si>
    <t>改善提升15户群众生产发展和出行水平</t>
  </si>
  <si>
    <t>2021年坪头镇林光村新建桥梁项目</t>
  </si>
  <si>
    <t>新建二组水毁桥梁一座长10米，宽5.5米，修复路面10米厚18cm，</t>
  </si>
  <si>
    <t>改善提升68户群众生产发展和出行水平</t>
  </si>
  <si>
    <t>2021年坪头镇林光村通组道路浆砌挡墙项目</t>
  </si>
  <si>
    <t>新修水毁通组道路挡墙林光一组、二组、八组,7处共80米</t>
  </si>
  <si>
    <t>改善提升187户群众生产发展和出行水平</t>
  </si>
  <si>
    <t>2021年坪头镇南山村道路硬化项目</t>
  </si>
  <si>
    <t>310路至五组石边潭道路硬化2.2公里，宽3.5米，厚18cm，</t>
  </si>
  <si>
    <t>改善村民生产生活交通条件</t>
  </si>
  <si>
    <t>2021年贾村镇龙尾村通桥南路主干路硬化项目</t>
  </si>
  <si>
    <t>路面维修，护坡砌堤60米</t>
  </si>
  <si>
    <t>改善提升217户群众生产发展和出行水平</t>
  </si>
  <si>
    <t>2021年贾村镇郑家山村通组道路硬化项目</t>
  </si>
  <si>
    <t>路基填挖工程，水泥硬化道路2.5公里4米宽，厚18cm，</t>
  </si>
  <si>
    <t>改善提升30户群众生产发展和出行水平</t>
  </si>
  <si>
    <t>2021年县功镇李家崖村村庄内道路硬化项目</t>
  </si>
  <si>
    <t>硬化道路共1300米。均宽3-3.5米，厚18cm。</t>
  </si>
  <si>
    <t>李家崖村</t>
  </si>
  <si>
    <t>改善提升142户群众生产发展和出行水平</t>
  </si>
  <si>
    <t>2021年县功镇焦峪沟村挡墙项目</t>
  </si>
  <si>
    <t>修复水毁路段挡墙长42米，宽1.2米，高23米，土方回填、水泥管铺设、硬化路面长50米、宽4米、厚18公分。</t>
  </si>
  <si>
    <t>焦峪沟村</t>
  </si>
  <si>
    <t>改善提升150户群众生产发展和出行水平</t>
  </si>
  <si>
    <t>2021年赤沙镇宁里巴村挡土墙项目</t>
  </si>
  <si>
    <t>在宁里巴村一、二、三、五、六、七、八、九组新修挡土墙11处，长296米</t>
  </si>
  <si>
    <t>宁里巴村</t>
  </si>
  <si>
    <t>改善提升193户群众生产发展和出行水平</t>
  </si>
  <si>
    <t>2021年赤沙镇西一村道路硬化及桥梁防护项目</t>
  </si>
  <si>
    <t>硬化村内道路长780米，宽3.5米，厚度0.18米，西一桥底部混泥土片石铺设，长48米.宽8米，厚度0.3米，浆砌片石115.2立方</t>
  </si>
  <si>
    <t>改善提升125户群众生产发展和出行水平</t>
  </si>
  <si>
    <t>2021年赤沙镇西冯村村组道路硬化项目</t>
  </si>
  <si>
    <t>硬化村组道路8 条，共1170 米。</t>
  </si>
  <si>
    <t>改善提升141户群众生产发展和出行水平</t>
  </si>
  <si>
    <t>2021年赤沙镇东一村6组、8组道路硬化工程</t>
  </si>
  <si>
    <t>硬化村内6组道路共150米，宽3米。8组共663米，宽3米。</t>
  </si>
  <si>
    <t>东一村</t>
  </si>
  <si>
    <t>改善提升25户群众生产发展和出行水平</t>
  </si>
  <si>
    <t>2021年赤沙镇姚花沟村道路硬化项目</t>
  </si>
  <si>
    <t xml:space="preserve">硬化村内二组道路共计长度1730米，宽度3.5米，厚度0.18米。  </t>
  </si>
  <si>
    <t>姚花沟村</t>
  </si>
  <si>
    <t>改善提升26户群众生产发展和出行水平</t>
  </si>
  <si>
    <t>郝家庄9至10组庄内道路硬化</t>
  </si>
  <si>
    <t>郝家庄村庄内道路硬化1300米，宽3.5米，厚18厘米</t>
  </si>
  <si>
    <t>郝家庄</t>
  </si>
  <si>
    <t>改善提升32户群众生产发展和出行水平</t>
  </si>
  <si>
    <t>郝家庄11组水毁公路维修</t>
  </si>
  <si>
    <t>硬化路面100米，宽4.5米，厚18厘米，路基砌石长60米，均高2米</t>
  </si>
  <si>
    <t>解决出行难</t>
  </si>
  <si>
    <t>改善提升48户群众生产发展和出行水平</t>
  </si>
  <si>
    <t>香泉镇硖里村产业路硬化项目（一期）</t>
  </si>
  <si>
    <t>计划水泥硬化香泉镇境内硖里村至拓石镇小川河村产业路14.8公里，分两期实施。一期项目安排水泥硬化香泉镇硖里村至贾家沟梁产业路7公里，宽4米，厚度18公分，配套基本安防设施。</t>
  </si>
  <si>
    <t>改善硖里村至小川河村的出行环境。</t>
  </si>
  <si>
    <t>拓石镇九峰村小川河至香泉水泥产业路项目</t>
  </si>
  <si>
    <t>新修九峰村11组小川河至香泉水泥产业路长9公里，宽4.0米。</t>
  </si>
  <si>
    <t>改善九峰村小川河至香泉的出行环境。</t>
  </si>
  <si>
    <t>提升产业路水平，发展产业，增加脱贫户收入</t>
  </si>
  <si>
    <t>南峪村产业路建设项目</t>
  </si>
  <si>
    <t>南峪村三组橡树嘴至四组桥头下再到三组石咀下长砂石路5公里宽4米。</t>
  </si>
  <si>
    <t>改善提升产业路水平，帮助贫困户发展产业</t>
  </si>
  <si>
    <t>南峪村桥梁涵管铺设项目</t>
  </si>
  <si>
    <t>3组阴坡简易桥下；1组下坪套简易桥下，共2处铺设涵管6根。</t>
  </si>
  <si>
    <t>营头村硬化水泥路项目</t>
  </si>
  <si>
    <t>三组、五组产业水泥路2公里</t>
  </si>
  <si>
    <t>张立志</t>
  </si>
  <si>
    <t>改善生产生活出行条件，促进产业发展。</t>
  </si>
  <si>
    <t>宝鸡市陈仓区县功镇焦峪沟集中安置点配套公共服务设施建设项目</t>
  </si>
  <si>
    <t>安装太阳能路灯20盏，应急灯75个，监控设备及摄像头20个，分类垃圾桶（大）10个，灭火器40个</t>
  </si>
  <si>
    <t>可方便125户贫困户498人（包含11户移民搬迁户）出行、安全、小区环境等得到极大改善。</t>
  </si>
  <si>
    <t>宝鸡市陈仓区县功镇陈家庄集中安置点配套公共服务设施建设项目</t>
  </si>
  <si>
    <t>修建围墙200米；安装摄像头15个；安装太阳能路灯15个 ；电动推拉门1个</t>
  </si>
  <si>
    <t>陈家庄</t>
  </si>
  <si>
    <t>项目建成后极大的方便安置点贫困户（包含移民搬迁9户）的出行、安全、娱乐等保障</t>
  </si>
  <si>
    <t>赤沙镇移民搬迁 集中安置小区公共服务设施项目</t>
  </si>
  <si>
    <t xml:space="preserve">监控设备及摄像头 10个 ；电动智能推拉门 一个；垃圾 清运车 1辆，垃圾箱 8个，垃圾桶 70个 </t>
  </si>
  <si>
    <t>移民搬迁集中安置小区</t>
  </si>
  <si>
    <t>宝鸡市陈仓区凤阁岭镇青凤社区集中安置点配套公共服务设施建设项目</t>
  </si>
  <si>
    <t>社区安装太阳能路30盏，应急灯35个，监控设备及摄像头15个，灭火器30个</t>
  </si>
  <si>
    <t>青凤社区集中安置点</t>
  </si>
  <si>
    <t>项目建成后，移民安置点配套设施将进一步完善，将为建档立卡搬迁群众提供生活便利。</t>
  </si>
  <si>
    <t>安装消防栓40个</t>
  </si>
  <si>
    <t>保障安置点群众防火安全</t>
  </si>
  <si>
    <t>宝鸡市陈仓区县功镇陈家咀集中安置点配套公共服务设施建设项目</t>
  </si>
  <si>
    <t>排污水管道总长800米直径40cm，移民楼以北修建挡墙高10米，宽1.2米，长50米，电动推拉大门1处，安装摄像头10个，安装消防管道及消防栓40个，灭火器40个。安装太阳能路灯10盏，应急灯40盏，分类垃圾桶（大）10个</t>
  </si>
  <si>
    <t>项目建成后，移民安置点配套设施将进一步完善，将为约60户脱贫户及9户移民搬迁户提供生活便利。</t>
  </si>
  <si>
    <t>宝鸡市陈仓区县功镇白道沟集中安置点配套公共服务设施建设项目</t>
  </si>
  <si>
    <t>安装太阳能路灯10盏，应急灯40盏，分类垃圾桶（大）10个，修建标准化卫生厕所1处；安装摄像头20个，安装消防管道及消防栓40个，灭火器40个。</t>
  </si>
  <si>
    <t>白道沟</t>
  </si>
  <si>
    <t>项目建成后，可以丰富移民搬迁户以及贫困户文化娱乐生活，受益约666人。</t>
  </si>
  <si>
    <t>安装消防管道及安装消防栓60个，灭火器60个</t>
  </si>
  <si>
    <t>新街镇东沟门村人居环境提升项目</t>
  </si>
  <si>
    <t>对东沟门村新庄基四、五、七、八组移民点街道道路进行提升改造，铺设柏油路面长560m，厚4公分；街道两侧排水渠进行加固维修，铺设盖板1080m，在移民点南侧新修泄洪渠700m，加设盖板，新建3m³沉淀池2个。</t>
  </si>
  <si>
    <t>该项目建成后将全面提升村容村貌，打造美丽乡村新风貌，改善移民点群众居住生活环境。</t>
  </si>
  <si>
    <r>
      <rPr>
        <sz val="10"/>
        <color theme="1"/>
        <rFont val="仿宋"/>
        <charset val="134"/>
      </rPr>
      <t>4.</t>
    </r>
    <r>
      <rPr>
        <sz val="10"/>
        <color theme="1"/>
        <rFont val="宋体"/>
        <charset val="134"/>
      </rPr>
      <t>村级文化活动广场</t>
    </r>
  </si>
  <si>
    <t>区农业农村局项目管理费</t>
  </si>
  <si>
    <t>项目前期设计、招标、监理、项目审计等项目管理支出。</t>
  </si>
  <si>
    <t>提升项目管理规范管理水平。</t>
  </si>
  <si>
    <t>区林业局项目管理费</t>
  </si>
  <si>
    <t>区林业局</t>
  </si>
  <si>
    <r>
      <rPr>
        <sz val="7"/>
        <color theme="1"/>
        <rFont val="Arial"/>
        <charset val="134"/>
      </rPr>
      <t>2021</t>
    </r>
    <r>
      <rPr>
        <sz val="7"/>
        <color theme="1"/>
        <rFont val="宋体"/>
        <charset val="134"/>
      </rPr>
      <t>年</t>
    </r>
  </si>
  <si>
    <t>区水利局项目管理费</t>
  </si>
  <si>
    <t>区交通局项目管理费</t>
  </si>
  <si>
    <t>区级项目管理费</t>
  </si>
  <si>
    <t>规划编制、项目管理、业务培训、成果宣传等。</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</si>
</sst>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
    <numFmt numFmtId="177" formatCode="0.0_ "/>
    <numFmt numFmtId="178" formatCode="0.00_ "/>
    <numFmt numFmtId="179" formatCode="0_ "/>
  </numFmts>
  <fonts count="73">
    <font>
      <sz val="11"/>
      <color theme="1"/>
      <name val="等线"/>
      <charset val="134"/>
      <scheme val="minor"/>
    </font>
    <font>
      <sz val="12"/>
      <color theme="1"/>
      <name val="Arial"/>
      <charset val="134"/>
    </font>
    <font>
      <sz val="12"/>
      <color theme="1"/>
      <name val="黑体"/>
      <charset val="134"/>
    </font>
    <font>
      <b/>
      <sz val="12"/>
      <color theme="1"/>
      <name val="仿宋"/>
      <charset val="134"/>
    </font>
    <font>
      <sz val="12"/>
      <color theme="1"/>
      <name val="仿宋"/>
      <charset val="134"/>
    </font>
    <font>
      <sz val="12"/>
      <name val="Arial"/>
      <charset val="134"/>
    </font>
    <font>
      <sz val="9"/>
      <color theme="1"/>
      <name val="Arial"/>
      <charset val="134"/>
    </font>
    <font>
      <sz val="10"/>
      <color theme="1"/>
      <name val="宋体"/>
      <charset val="134"/>
    </font>
    <font>
      <sz val="28"/>
      <color theme="1"/>
      <name val="方正小标宋简体"/>
      <charset val="134"/>
    </font>
    <font>
      <b/>
      <sz val="10"/>
      <color theme="1"/>
      <name val="仿宋"/>
      <charset val="134"/>
    </font>
    <font>
      <sz val="10"/>
      <color theme="1"/>
      <name val="仿宋"/>
      <charset val="134"/>
    </font>
    <font>
      <sz val="7"/>
      <color theme="1"/>
      <name val="仿宋"/>
      <charset val="134"/>
    </font>
    <font>
      <sz val="7"/>
      <color theme="1"/>
      <name val="等线"/>
      <charset val="134"/>
      <scheme val="minor"/>
    </font>
    <font>
      <sz val="7"/>
      <name val="宋体"/>
      <charset val="134"/>
    </font>
    <font>
      <sz val="10"/>
      <name val="宋体"/>
      <charset val="134"/>
    </font>
    <font>
      <sz val="7"/>
      <name val="仿宋"/>
      <charset val="134"/>
    </font>
    <font>
      <sz val="9"/>
      <color theme="1"/>
      <name val="仿宋"/>
      <charset val="134"/>
    </font>
    <font>
      <sz val="7"/>
      <name val="等线"/>
      <charset val="134"/>
      <scheme val="minor"/>
    </font>
    <font>
      <sz val="7"/>
      <name val="仿宋_GB2312"/>
      <charset val="134"/>
    </font>
    <font>
      <b/>
      <sz val="8"/>
      <color theme="1"/>
      <name val="仿宋"/>
      <charset val="134"/>
    </font>
    <font>
      <sz val="7"/>
      <name val="Arial"/>
      <charset val="134"/>
    </font>
    <font>
      <sz val="7"/>
      <color rgb="FFFF0000"/>
      <name val="仿宋"/>
      <charset val="134"/>
    </font>
    <font>
      <sz val="7"/>
      <color theme="1"/>
      <name val="宋体"/>
      <charset val="134"/>
    </font>
    <font>
      <sz val="12"/>
      <color theme="1"/>
      <name val="仿宋_GB2312"/>
      <charset val="134"/>
    </font>
    <font>
      <b/>
      <sz val="12"/>
      <color theme="1"/>
      <name val="仿宋_GB2312"/>
      <charset val="134"/>
    </font>
    <font>
      <sz val="7"/>
      <color theme="1"/>
      <name val="Arial"/>
      <charset val="134"/>
    </font>
    <font>
      <sz val="12"/>
      <name val="宋体"/>
      <charset val="134"/>
    </font>
    <font>
      <sz val="7"/>
      <color rgb="FF000000"/>
      <name val="仿宋"/>
      <charset val="134"/>
    </font>
    <font>
      <sz val="12"/>
      <color theme="1"/>
      <name val="宋体"/>
      <charset val="134"/>
    </font>
    <font>
      <b/>
      <sz val="7"/>
      <color theme="1"/>
      <name val="仿宋"/>
      <charset val="134"/>
    </font>
    <font>
      <sz val="9"/>
      <name val="宋体"/>
      <charset val="134"/>
    </font>
    <font>
      <sz val="7"/>
      <color theme="1"/>
      <name val="仿宋_GB2312"/>
      <charset val="134"/>
    </font>
    <font>
      <b/>
      <sz val="10"/>
      <name val="宋体"/>
      <charset val="134"/>
    </font>
    <font>
      <b/>
      <sz val="7"/>
      <color theme="1"/>
      <name val="Arial"/>
      <charset val="134"/>
    </font>
    <font>
      <sz val="12"/>
      <name val="仿宋"/>
      <charset val="134"/>
    </font>
    <font>
      <b/>
      <sz val="7"/>
      <color theme="1"/>
      <name val="仿宋_GB2312"/>
      <charset val="134"/>
    </font>
    <font>
      <b/>
      <sz val="7"/>
      <name val="仿宋_GB2312"/>
      <charset val="134"/>
    </font>
    <font>
      <sz val="7"/>
      <color rgb="FFFF0000"/>
      <name val="仿宋_GB2312"/>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b/>
      <sz val="10"/>
      <name val="仿宋"/>
      <charset val="134"/>
    </font>
    <font>
      <sz val="10"/>
      <name val="仿宋"/>
      <charset val="134"/>
    </font>
    <font>
      <sz val="10"/>
      <color indexed="8"/>
      <name val="仿宋"/>
      <charset val="134"/>
    </font>
    <font>
      <sz val="11"/>
      <color theme="1"/>
      <name val="等线"/>
      <charset val="0"/>
      <scheme val="minor"/>
    </font>
    <font>
      <b/>
      <sz val="11"/>
      <color theme="3"/>
      <name val="等线"/>
      <charset val="134"/>
      <scheme val="minor"/>
    </font>
    <font>
      <sz val="11"/>
      <color rgb="FF3F3F76"/>
      <name val="等线"/>
      <charset val="0"/>
      <scheme val="minor"/>
    </font>
    <font>
      <sz val="11"/>
      <color rgb="FF9C0006"/>
      <name val="等线"/>
      <charset val="0"/>
      <scheme val="minor"/>
    </font>
    <font>
      <u/>
      <sz val="11"/>
      <color rgb="FF800080"/>
      <name val="等线"/>
      <charset val="0"/>
      <scheme val="minor"/>
    </font>
    <font>
      <sz val="11"/>
      <color theme="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FF0000"/>
      <name val="等线"/>
      <charset val="0"/>
      <scheme val="minor"/>
    </font>
    <font>
      <u/>
      <sz val="11"/>
      <color rgb="FF0000FF"/>
      <name val="等线"/>
      <charset val="0"/>
      <scheme val="minor"/>
    </font>
    <font>
      <b/>
      <sz val="18"/>
      <color theme="3"/>
      <name val="等线"/>
      <charset val="134"/>
      <scheme val="minor"/>
    </font>
    <font>
      <b/>
      <sz val="13"/>
      <color theme="3"/>
      <name val="等线"/>
      <charset val="134"/>
      <scheme val="minor"/>
    </font>
    <font>
      <sz val="11"/>
      <color theme="1"/>
      <name val="等线"/>
      <charset val="134"/>
    </font>
    <font>
      <sz val="11"/>
      <color rgb="FFFA7D00"/>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b/>
      <sz val="11"/>
      <color theme="1"/>
      <name val="等线"/>
      <charset val="0"/>
      <scheme val="minor"/>
    </font>
    <font>
      <sz val="11"/>
      <color indexed="8"/>
      <name val="等线"/>
      <charset val="134"/>
    </font>
    <font>
      <sz val="11"/>
      <color rgb="FF9C6500"/>
      <name val="等线"/>
      <charset val="0"/>
      <scheme val="minor"/>
    </font>
    <font>
      <sz val="10"/>
      <name val="Arial"/>
      <charset val="134"/>
    </font>
    <font>
      <sz val="11"/>
      <color theme="1"/>
      <name val="Tahoma"/>
      <charset val="134"/>
    </font>
    <font>
      <u/>
      <sz val="28"/>
      <color theme="1"/>
      <name val="方正小标宋简体"/>
      <charset val="134"/>
    </font>
    <font>
      <vertAlign val="superscript"/>
      <sz val="7"/>
      <name val="仿宋"/>
      <charset val="134"/>
    </font>
    <font>
      <sz val="7"/>
      <color rgb="FF000000"/>
      <name val="宋体"/>
      <charset val="134"/>
    </font>
    <font>
      <sz val="7"/>
      <color indexed="8"/>
      <name val="宋体"/>
      <charset val="134"/>
    </font>
    <font>
      <u/>
      <sz val="20"/>
      <color theme="1"/>
      <name val="方正小标宋简体"/>
      <charset val="134"/>
    </font>
  </fonts>
  <fills count="36">
    <fill>
      <patternFill patternType="none"/>
    </fill>
    <fill>
      <patternFill patternType="gray125"/>
    </fill>
    <fill>
      <patternFill patternType="solid">
        <fgColor theme="6" tint="0.8"/>
        <bgColor indexed="64"/>
      </patternFill>
    </fill>
    <fill>
      <patternFill patternType="solid">
        <fgColor theme="5" tint="0.4"/>
        <bgColor indexed="64"/>
      </patternFill>
    </fill>
    <fill>
      <patternFill patternType="solid">
        <fgColor indexed="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45" fillId="13" borderId="0" applyNumberFormat="0" applyBorder="0" applyAlignment="0" applyProtection="0">
      <alignment vertical="center"/>
    </xf>
    <xf numFmtId="0" fontId="47"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11" borderId="0" applyNumberFormat="0" applyBorder="0" applyAlignment="0" applyProtection="0">
      <alignment vertical="center"/>
    </xf>
    <xf numFmtId="0" fontId="48" fillId="7" borderId="0" applyNumberFormat="0" applyBorder="0" applyAlignment="0" applyProtection="0">
      <alignment vertical="center"/>
    </xf>
    <xf numFmtId="43" fontId="0" fillId="0" borderId="0" applyFont="0" applyFill="0" applyBorder="0" applyAlignment="0" applyProtection="0">
      <alignment vertical="center"/>
    </xf>
    <xf numFmtId="0" fontId="50" fillId="15"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6" borderId="12" applyNumberFormat="0" applyFont="0" applyAlignment="0" applyProtection="0">
      <alignment vertical="center"/>
    </xf>
    <xf numFmtId="0" fontId="50" fillId="17" borderId="0" applyNumberFormat="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0">
      <alignment vertical="center"/>
    </xf>
    <xf numFmtId="0" fontId="51" fillId="0" borderId="0" applyNumberFormat="0" applyFill="0" applyBorder="0" applyAlignment="0" applyProtection="0">
      <alignment vertical="center"/>
    </xf>
    <xf numFmtId="0" fontId="58" fillId="0" borderId="0">
      <alignment vertical="center"/>
    </xf>
    <xf numFmtId="0" fontId="52" fillId="0" borderId="10" applyNumberFormat="0" applyFill="0" applyAlignment="0" applyProtection="0">
      <alignment vertical="center"/>
    </xf>
    <xf numFmtId="0" fontId="57" fillId="0" borderId="10" applyNumberFormat="0" applyFill="0" applyAlignment="0" applyProtection="0">
      <alignment vertical="center"/>
    </xf>
    <xf numFmtId="0" fontId="50" fillId="23" borderId="0" applyNumberFormat="0" applyBorder="0" applyAlignment="0" applyProtection="0">
      <alignment vertical="center"/>
    </xf>
    <xf numFmtId="0" fontId="46" fillId="0" borderId="14" applyNumberFormat="0" applyFill="0" applyAlignment="0" applyProtection="0">
      <alignment vertical="center"/>
    </xf>
    <xf numFmtId="0" fontId="50" fillId="19" borderId="0" applyNumberFormat="0" applyBorder="0" applyAlignment="0" applyProtection="0">
      <alignment vertical="center"/>
    </xf>
    <xf numFmtId="0" fontId="53" fillId="12" borderId="11" applyNumberFormat="0" applyAlignment="0" applyProtection="0">
      <alignment vertical="center"/>
    </xf>
    <xf numFmtId="0" fontId="60" fillId="12" borderId="9" applyNumberFormat="0" applyAlignment="0" applyProtection="0">
      <alignment vertical="center"/>
    </xf>
    <xf numFmtId="0" fontId="61" fillId="26" borderId="15" applyNumberFormat="0" applyAlignment="0" applyProtection="0">
      <alignment vertical="center"/>
    </xf>
    <xf numFmtId="0" fontId="45" fillId="14" borderId="0" applyNumberFormat="0" applyBorder="0" applyAlignment="0" applyProtection="0">
      <alignment vertical="center"/>
    </xf>
    <xf numFmtId="0" fontId="50" fillId="9" borderId="0" applyNumberFormat="0" applyBorder="0" applyAlignment="0" applyProtection="0">
      <alignment vertical="center"/>
    </xf>
    <xf numFmtId="0" fontId="59" fillId="0" borderId="13" applyNumberFormat="0" applyFill="0" applyAlignment="0" applyProtection="0">
      <alignment vertical="center"/>
    </xf>
    <xf numFmtId="0" fontId="63" fillId="0" borderId="16" applyNumberFormat="0" applyFill="0" applyAlignment="0" applyProtection="0">
      <alignment vertical="center"/>
    </xf>
    <xf numFmtId="0" fontId="64" fillId="0" borderId="0">
      <alignment vertical="center"/>
    </xf>
    <xf numFmtId="0" fontId="62" fillId="27" borderId="0" applyNumberFormat="0" applyBorder="0" applyAlignment="0" applyProtection="0">
      <alignment vertical="center"/>
    </xf>
    <xf numFmtId="0" fontId="65" fillId="29" borderId="0" applyNumberFormat="0" applyBorder="0" applyAlignment="0" applyProtection="0">
      <alignment vertical="center"/>
    </xf>
    <xf numFmtId="0" fontId="0" fillId="0" borderId="0">
      <alignment vertical="center"/>
    </xf>
    <xf numFmtId="0" fontId="45" fillId="21" borderId="0" applyNumberFormat="0" applyBorder="0" applyAlignment="0" applyProtection="0">
      <alignment vertical="center"/>
    </xf>
    <xf numFmtId="0" fontId="50" fillId="22" borderId="0" applyNumberFormat="0" applyBorder="0" applyAlignment="0" applyProtection="0">
      <alignment vertical="center"/>
    </xf>
    <xf numFmtId="0" fontId="45" fillId="8" borderId="0" applyNumberFormat="0" applyBorder="0" applyAlignment="0" applyProtection="0">
      <alignment vertical="center"/>
    </xf>
    <xf numFmtId="0" fontId="45" fillId="25" borderId="0" applyNumberFormat="0" applyBorder="0" applyAlignment="0" applyProtection="0">
      <alignment vertical="center"/>
    </xf>
    <xf numFmtId="0" fontId="45" fillId="24" borderId="0" applyNumberFormat="0" applyBorder="0" applyAlignment="0" applyProtection="0">
      <alignment vertical="center"/>
    </xf>
    <xf numFmtId="0" fontId="45" fillId="5" borderId="0" applyNumberFormat="0" applyBorder="0" applyAlignment="0" applyProtection="0">
      <alignment vertical="center"/>
    </xf>
    <xf numFmtId="0" fontId="26" fillId="0" borderId="0"/>
    <xf numFmtId="0" fontId="50" fillId="10" borderId="0" applyNumberFormat="0" applyBorder="0" applyAlignment="0" applyProtection="0">
      <alignment vertical="center"/>
    </xf>
    <xf numFmtId="0" fontId="50" fillId="32" borderId="0" applyNumberFormat="0" applyBorder="0" applyAlignment="0" applyProtection="0">
      <alignment vertical="center"/>
    </xf>
    <xf numFmtId="0" fontId="45" fillId="28" borderId="0" applyNumberFormat="0" applyBorder="0" applyAlignment="0" applyProtection="0">
      <alignment vertical="center"/>
    </xf>
    <xf numFmtId="0" fontId="45" fillId="35" borderId="0" applyNumberFormat="0" applyBorder="0" applyAlignment="0" applyProtection="0">
      <alignment vertical="center"/>
    </xf>
    <xf numFmtId="0" fontId="50" fillId="34" borderId="0" applyNumberFormat="0" applyBorder="0" applyAlignment="0" applyProtection="0">
      <alignment vertical="center"/>
    </xf>
    <xf numFmtId="0" fontId="45" fillId="31" borderId="0" applyNumberFormat="0" applyBorder="0" applyAlignment="0" applyProtection="0">
      <alignment vertical="center"/>
    </xf>
    <xf numFmtId="0" fontId="50" fillId="33" borderId="0" applyNumberFormat="0" applyBorder="0" applyAlignment="0" applyProtection="0">
      <alignment vertical="center"/>
    </xf>
    <xf numFmtId="0" fontId="50" fillId="18" borderId="0" applyNumberFormat="0" applyBorder="0" applyAlignment="0" applyProtection="0">
      <alignment vertical="center"/>
    </xf>
    <xf numFmtId="0" fontId="58" fillId="0" borderId="0">
      <alignment vertical="center"/>
    </xf>
    <xf numFmtId="0" fontId="45" fillId="30" borderId="0" applyNumberFormat="0" applyBorder="0" applyAlignment="0" applyProtection="0">
      <alignment vertical="center"/>
    </xf>
    <xf numFmtId="0" fontId="50" fillId="20" borderId="0" applyNumberFormat="0" applyBorder="0" applyAlignment="0" applyProtection="0">
      <alignment vertical="center"/>
    </xf>
    <xf numFmtId="0" fontId="26" fillId="0" borderId="0"/>
    <xf numFmtId="0" fontId="26" fillId="0" borderId="0">
      <alignment vertical="center"/>
    </xf>
    <xf numFmtId="0" fontId="5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58" fillId="0" borderId="0">
      <alignment vertical="center"/>
    </xf>
    <xf numFmtId="0" fontId="0" fillId="0" borderId="0">
      <alignment vertical="center"/>
    </xf>
    <xf numFmtId="0" fontId="66" fillId="0" borderId="0"/>
    <xf numFmtId="0" fontId="67" fillId="0" borderId="0"/>
    <xf numFmtId="0" fontId="26" fillId="0" borderId="0"/>
  </cellStyleXfs>
  <cellXfs count="315">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protection locked="0"/>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0" fillId="0" borderId="0" xfId="0" applyFill="1">
      <alignment vertical="center"/>
    </xf>
    <xf numFmtId="0" fontId="6"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8" fillId="0" borderId="0" xfId="0" applyFont="1" applyFill="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49" fontId="11"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7" fillId="2" borderId="1" xfId="57" applyFont="1" applyFill="1" applyBorder="1" applyAlignment="1" applyProtection="1">
      <alignment horizontal="center" vertical="center" wrapText="1"/>
      <protection locked="0"/>
    </xf>
    <xf numFmtId="0" fontId="17" fillId="2" borderId="1" xfId="57" applyFont="1" applyFill="1" applyBorder="1" applyAlignment="1" applyProtection="1">
      <alignment vertical="center" wrapText="1"/>
      <protection locked="0"/>
    </xf>
    <xf numFmtId="0" fontId="17" fillId="2" borderId="1" xfId="7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56" applyFont="1" applyFill="1" applyBorder="1" applyAlignment="1" applyProtection="1">
      <alignment vertical="center" wrapText="1"/>
      <protection locked="0"/>
    </xf>
    <xf numFmtId="0" fontId="12" fillId="0" borderId="1" xfId="0" applyNumberFormat="1" applyFont="1" applyFill="1" applyBorder="1" applyAlignment="1">
      <alignment horizontal="center" vertical="center" wrapText="1"/>
    </xf>
    <xf numFmtId="0" fontId="17" fillId="0" borderId="1" xfId="56" applyFont="1" applyFill="1" applyBorder="1" applyAlignment="1" applyProtection="1">
      <alignment horizontal="center" vertical="center" wrapText="1"/>
      <protection locked="0"/>
    </xf>
    <xf numFmtId="0" fontId="17" fillId="0" borderId="1" xfId="58" applyNumberFormat="1" applyFont="1" applyFill="1" applyBorder="1" applyAlignment="1">
      <alignment horizontal="center" vertical="center" wrapText="1"/>
    </xf>
    <xf numFmtId="0" fontId="17" fillId="0" borderId="1" xfId="58" applyFont="1" applyFill="1" applyBorder="1" applyAlignment="1">
      <alignment vertical="center" wrapText="1"/>
    </xf>
    <xf numFmtId="0" fontId="17" fillId="0" borderId="1" xfId="58" applyFont="1" applyFill="1" applyBorder="1" applyAlignment="1">
      <alignment horizontal="center" vertical="center" wrapText="1"/>
    </xf>
    <xf numFmtId="0" fontId="17" fillId="0" borderId="1" xfId="59" applyNumberFormat="1" applyFont="1" applyFill="1" applyBorder="1" applyAlignment="1">
      <alignment horizontal="center" vertical="center" wrapText="1"/>
    </xf>
    <xf numFmtId="0" fontId="17" fillId="0" borderId="1" xfId="59" applyFont="1" applyFill="1" applyBorder="1" applyAlignment="1">
      <alignment vertical="center" wrapText="1"/>
    </xf>
    <xf numFmtId="0" fontId="17" fillId="0" borderId="1" xfId="59"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20" applyFont="1" applyFill="1" applyBorder="1" applyAlignment="1" applyProtection="1">
      <alignment horizontal="center" vertical="center" wrapText="1"/>
      <protection locked="0"/>
    </xf>
    <xf numFmtId="0" fontId="17" fillId="0" borderId="1" xfId="20" applyFont="1" applyFill="1" applyBorder="1" applyAlignment="1" applyProtection="1">
      <alignment vertical="center" wrapText="1"/>
      <protection locked="0"/>
    </xf>
    <xf numFmtId="0" fontId="13" fillId="0" borderId="1" xfId="0" applyFont="1" applyFill="1" applyBorder="1" applyAlignment="1">
      <alignment vertical="center" wrapText="1"/>
    </xf>
    <xf numFmtId="0" fontId="13" fillId="0" borderId="1" xfId="58" applyFont="1" applyFill="1" applyBorder="1" applyAlignment="1">
      <alignment horizontal="center" vertical="center" wrapText="1"/>
    </xf>
    <xf numFmtId="0" fontId="13" fillId="0" borderId="1" xfId="58" applyFont="1" applyFill="1" applyBorder="1" applyAlignment="1">
      <alignment horizontal="left" vertical="center" wrapText="1"/>
    </xf>
    <xf numFmtId="0" fontId="13" fillId="0" borderId="1" xfId="58" applyFont="1" applyFill="1" applyBorder="1" applyAlignment="1">
      <alignment horizontal="justify" vertical="center" wrapText="1"/>
    </xf>
    <xf numFmtId="0" fontId="13" fillId="0" borderId="1" xfId="62" applyFont="1" applyFill="1" applyBorder="1" applyAlignment="1" applyProtection="1">
      <alignment horizontal="center" vertical="center" wrapText="1"/>
      <protection locked="0"/>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62" applyNumberFormat="1" applyFont="1" applyFill="1" applyBorder="1" applyAlignment="1" applyProtection="1">
      <alignment horizontal="center" vertical="center" wrapText="1"/>
      <protection locked="0"/>
    </xf>
    <xf numFmtId="0" fontId="13" fillId="0" borderId="1" xfId="60" applyFont="1" applyFill="1" applyBorder="1" applyAlignment="1">
      <alignment horizontal="left" vertical="center" wrapText="1"/>
    </xf>
    <xf numFmtId="0" fontId="13" fillId="0" borderId="1" xfId="60" applyFont="1" applyFill="1" applyBorder="1" applyAlignment="1">
      <alignment horizontal="center" vertical="center" wrapText="1"/>
    </xf>
    <xf numFmtId="0" fontId="13" fillId="0" borderId="1" xfId="55"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justify" vertical="center"/>
    </xf>
    <xf numFmtId="0" fontId="13" fillId="0" borderId="1" xfId="61" applyFont="1" applyFill="1" applyBorder="1" applyAlignment="1">
      <alignment horizontal="center" vertical="center" wrapText="1"/>
    </xf>
    <xf numFmtId="0" fontId="13" fillId="0" borderId="1" xfId="61" applyFont="1" applyFill="1" applyBorder="1" applyAlignment="1">
      <alignment horizontal="left" vertical="center" wrapText="1"/>
    </xf>
    <xf numFmtId="0" fontId="18" fillId="0" borderId="1" xfId="58" applyNumberFormat="1" applyFont="1" applyFill="1" applyBorder="1" applyAlignment="1">
      <alignment horizontal="center" vertical="center" wrapText="1"/>
    </xf>
    <xf numFmtId="0" fontId="18" fillId="0" borderId="1" xfId="58" applyFont="1" applyFill="1" applyBorder="1" applyAlignment="1">
      <alignment horizontal="left" vertical="center" wrapText="1"/>
    </xf>
    <xf numFmtId="0" fontId="18" fillId="0" borderId="1" xfId="58"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NumberFormat="1" applyFont="1" applyFill="1" applyBorder="1" applyAlignment="1">
      <alignment horizontal="left" vertical="center" wrapText="1"/>
    </xf>
    <xf numFmtId="0" fontId="15" fillId="0" borderId="1" xfId="55" applyFont="1" applyFill="1" applyBorder="1" applyAlignment="1">
      <alignment horizontal="left" vertical="center" wrapText="1"/>
    </xf>
    <xf numFmtId="0" fontId="15" fillId="0" borderId="1" xfId="55" applyFont="1" applyFill="1" applyBorder="1" applyAlignment="1">
      <alignment horizontal="center" vertical="center" wrapText="1"/>
    </xf>
    <xf numFmtId="0" fontId="15" fillId="0" borderId="1" xfId="55" applyFont="1" applyFill="1" applyBorder="1" applyAlignment="1">
      <alignment horizontal="justify"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7" fillId="0" borderId="1" xfId="52" applyFont="1" applyFill="1" applyBorder="1" applyAlignment="1" applyProtection="1">
      <alignment horizontal="center" vertical="center" wrapText="1"/>
      <protection locked="0"/>
    </xf>
    <xf numFmtId="177" fontId="13" fillId="0" borderId="1" xfId="0" applyNumberFormat="1" applyFont="1" applyFill="1" applyBorder="1" applyAlignment="1">
      <alignment horizontal="center" vertical="center" wrapText="1"/>
    </xf>
    <xf numFmtId="177" fontId="13" fillId="0" borderId="1" xfId="58" applyNumberFormat="1" applyFont="1" applyFill="1" applyBorder="1" applyAlignment="1">
      <alignment horizontal="center" vertical="center" wrapText="1"/>
    </xf>
    <xf numFmtId="0" fontId="13" fillId="0" borderId="1" xfId="0" applyFont="1" applyFill="1" applyBorder="1" applyAlignment="1">
      <alignment vertical="center"/>
    </xf>
    <xf numFmtId="177" fontId="13" fillId="0" borderId="1" xfId="60" applyNumberFormat="1" applyFont="1" applyFill="1" applyBorder="1" applyAlignment="1">
      <alignment horizontal="center" vertical="center" wrapText="1"/>
    </xf>
    <xf numFmtId="177" fontId="13" fillId="0" borderId="1" xfId="0" applyNumberFormat="1" applyFont="1" applyFill="1" applyBorder="1" applyAlignment="1">
      <alignment vertical="center"/>
    </xf>
    <xf numFmtId="177" fontId="13" fillId="0" borderId="1" xfId="6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0" xfId="55" applyFont="1" applyFill="1" applyBorder="1" applyAlignment="1">
      <alignment horizontal="center" vertical="center"/>
    </xf>
    <xf numFmtId="177" fontId="15" fillId="0" borderId="1" xfId="55" applyNumberFormat="1" applyFont="1" applyFill="1" applyBorder="1" applyAlignment="1">
      <alignment horizontal="center" vertical="center" wrapText="1"/>
    </xf>
    <xf numFmtId="178" fontId="15" fillId="0" borderId="1" xfId="55" applyNumberFormat="1"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7" fillId="0" borderId="1" xfId="18"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7" fillId="0" borderId="1" xfId="58" applyFont="1" applyFill="1" applyBorder="1" applyAlignment="1">
      <alignment horizontal="left" vertical="center" wrapText="1"/>
    </xf>
    <xf numFmtId="0" fontId="17" fillId="0" borderId="1" xfId="0" applyFont="1" applyFill="1" applyBorder="1" applyAlignment="1">
      <alignment horizontal="justify" vertical="center"/>
    </xf>
    <xf numFmtId="0" fontId="2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69" applyFont="1" applyFill="1" applyBorder="1" applyAlignment="1">
      <alignment horizontal="left" vertical="center" wrapText="1"/>
    </xf>
    <xf numFmtId="49" fontId="5" fillId="0" borderId="0" xfId="0" applyNumberFormat="1" applyFont="1" applyFill="1" applyAlignment="1">
      <alignment horizontal="center" vertical="center" wrapText="1"/>
    </xf>
    <xf numFmtId="0" fontId="26" fillId="0" borderId="0" xfId="0" applyNumberFormat="1"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protection locked="0"/>
    </xf>
    <xf numFmtId="0" fontId="27" fillId="2" borderId="0" xfId="0" applyFont="1" applyFill="1">
      <alignment vertical="center"/>
    </xf>
    <xf numFmtId="0" fontId="27" fillId="2" borderId="1" xfId="0" applyFont="1" applyFill="1" applyBorder="1" applyAlignment="1">
      <alignment vertical="center" wrapText="1"/>
    </xf>
    <xf numFmtId="0" fontId="15" fillId="2" borderId="2"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1" fillId="0" borderId="1" xfId="65"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2" fillId="0" borderId="1" xfId="0" applyFont="1" applyFill="1" applyBorder="1" applyAlignment="1" applyProtection="1">
      <alignment horizontal="center" vertical="center" wrapText="1"/>
    </xf>
    <xf numFmtId="0" fontId="15" fillId="0" borderId="1" xfId="67" applyFont="1" applyFill="1" applyBorder="1" applyAlignment="1">
      <alignment horizontal="center" vertical="center" wrapText="1"/>
    </xf>
    <xf numFmtId="0" fontId="15" fillId="0" borderId="1" xfId="68"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178" fontId="11" fillId="0" borderId="1" xfId="65"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178" fontId="13" fillId="0" borderId="1" xfId="0" applyNumberFormat="1"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1" fillId="0" borderId="1" xfId="65" applyFont="1" applyFill="1" applyBorder="1" applyAlignment="1">
      <alignment vertical="center" wrapText="1"/>
    </xf>
    <xf numFmtId="0" fontId="15" fillId="2" borderId="1" xfId="0" applyNumberFormat="1" applyFont="1" applyFill="1" applyBorder="1" applyAlignment="1">
      <alignment horizontal="center" vertical="center"/>
    </xf>
    <xf numFmtId="0" fontId="15" fillId="2" borderId="1" xfId="66"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5" fillId="0" borderId="1" xfId="67" applyFont="1" applyFill="1" applyBorder="1" applyAlignment="1">
      <alignment horizontal="left" vertical="center" wrapText="1"/>
    </xf>
    <xf numFmtId="0" fontId="15" fillId="0" borderId="5" xfId="66" applyFont="1" applyFill="1" applyBorder="1" applyAlignment="1">
      <alignment horizontal="center" vertical="center" wrapText="1"/>
    </xf>
    <xf numFmtId="0" fontId="15" fillId="0" borderId="1" xfId="66"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justify" vertical="center"/>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5" fillId="0" borderId="1" xfId="36" applyFont="1" applyFill="1" applyBorder="1" applyAlignment="1">
      <alignment horizontal="left" vertical="center" wrapText="1"/>
    </xf>
    <xf numFmtId="0" fontId="15" fillId="0" borderId="1" xfId="52" applyFont="1" applyFill="1" applyBorder="1" applyAlignment="1">
      <alignment horizontal="center" vertical="center" wrapText="1"/>
    </xf>
    <xf numFmtId="0" fontId="15" fillId="0" borderId="1" xfId="52" applyFont="1" applyFill="1" applyBorder="1" applyAlignment="1">
      <alignment horizontal="left" vertical="center" wrapText="1"/>
    </xf>
    <xf numFmtId="0" fontId="18" fillId="0" borderId="1" xfId="52" applyFont="1" applyFill="1" applyBorder="1" applyAlignment="1" applyProtection="1">
      <alignment horizontal="center" vertical="center" wrapText="1"/>
      <protection locked="0"/>
    </xf>
    <xf numFmtId="0" fontId="17" fillId="0" borderId="1" xfId="64" applyFont="1" applyFill="1" applyBorder="1" applyAlignment="1">
      <alignment horizontal="left" vertical="center" wrapText="1"/>
    </xf>
    <xf numFmtId="0" fontId="17"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vertical="center" wrapText="1"/>
      <protection locked="0"/>
    </xf>
    <xf numFmtId="0" fontId="31" fillId="0" borderId="1" xfId="0" applyFont="1" applyFill="1" applyBorder="1" applyAlignment="1" applyProtection="1">
      <alignment horizontal="center" vertical="center" wrapText="1"/>
      <protection locked="0"/>
    </xf>
    <xf numFmtId="0" fontId="31" fillId="0" borderId="1" xfId="63" applyFont="1" applyFill="1" applyBorder="1" applyAlignment="1">
      <alignment horizontal="center" vertical="center" wrapText="1"/>
    </xf>
    <xf numFmtId="0" fontId="31" fillId="0" borderId="1" xfId="63"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0" fontId="18" fillId="0" borderId="1" xfId="55" applyFont="1" applyFill="1" applyBorder="1" applyAlignment="1">
      <alignment horizontal="left" vertical="center" wrapText="1"/>
    </xf>
    <xf numFmtId="0" fontId="18" fillId="0" borderId="1" xfId="55" applyFont="1" applyFill="1" applyBorder="1" applyAlignment="1">
      <alignment vertical="center" wrapText="1"/>
    </xf>
    <xf numFmtId="0" fontId="18" fillId="0" borderId="1" xfId="55" applyFont="1" applyFill="1" applyBorder="1" applyAlignment="1">
      <alignment horizontal="center" vertical="center" wrapText="1"/>
    </xf>
    <xf numFmtId="0" fontId="18" fillId="0" borderId="1" xfId="63" applyFont="1" applyFill="1" applyBorder="1" applyAlignment="1">
      <alignment horizontal="center" vertical="center" wrapText="1"/>
    </xf>
    <xf numFmtId="0" fontId="18" fillId="0" borderId="1" xfId="63" applyFont="1" applyFill="1" applyBorder="1" applyAlignment="1">
      <alignment vertical="center" wrapText="1"/>
    </xf>
    <xf numFmtId="49" fontId="31" fillId="0" borderId="1" xfId="55" applyNumberFormat="1" applyFont="1" applyFill="1" applyBorder="1" applyAlignment="1">
      <alignment horizontal="center" vertical="center" wrapText="1"/>
    </xf>
    <xf numFmtId="0" fontId="18" fillId="0" borderId="1" xfId="55" applyFont="1" applyFill="1" applyBorder="1" applyAlignment="1" applyProtection="1">
      <alignment horizontal="left" vertical="center" wrapText="1"/>
      <protection locked="0"/>
    </xf>
    <xf numFmtId="0" fontId="18" fillId="0" borderId="1" xfId="55" applyFont="1" applyFill="1" applyBorder="1" applyAlignment="1" applyProtection="1">
      <alignment vertical="center" wrapText="1"/>
      <protection locked="0"/>
    </xf>
    <xf numFmtId="0" fontId="31" fillId="0" borderId="1" xfId="55" applyFont="1" applyFill="1" applyBorder="1" applyAlignment="1" applyProtection="1">
      <alignment horizontal="center" vertical="center" wrapText="1"/>
      <protection locked="0"/>
    </xf>
    <xf numFmtId="0" fontId="18" fillId="0" borderId="1" xfId="55" applyFont="1" applyFill="1" applyBorder="1" applyAlignment="1" applyProtection="1">
      <alignment horizontal="center" vertical="center" wrapText="1"/>
      <protection locked="0"/>
    </xf>
    <xf numFmtId="179" fontId="34"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2" borderId="1" xfId="64"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center" wrapText="1"/>
      <protection locked="0"/>
    </xf>
    <xf numFmtId="0" fontId="15" fillId="0" borderId="1" xfId="67" applyFont="1" applyFill="1" applyBorder="1" applyAlignment="1">
      <alignment horizontal="center" vertical="center"/>
    </xf>
    <xf numFmtId="178"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vertical="center"/>
    </xf>
    <xf numFmtId="0" fontId="15"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xf>
    <xf numFmtId="178" fontId="18" fillId="0" borderId="1" xfId="0" applyNumberFormat="1" applyFont="1" applyFill="1" applyBorder="1" applyAlignment="1" applyProtection="1">
      <alignment horizontal="center" vertical="center" wrapText="1"/>
      <protection locked="0"/>
    </xf>
    <xf numFmtId="178" fontId="18" fillId="0" borderId="1" xfId="0" applyNumberFormat="1" applyFont="1" applyFill="1" applyBorder="1" applyAlignment="1">
      <alignment horizontal="center" vertical="center" wrapText="1"/>
    </xf>
    <xf numFmtId="178" fontId="15" fillId="0" borderId="1" xfId="52" applyNumberFormat="1" applyFont="1" applyFill="1" applyBorder="1" applyAlignment="1" applyProtection="1">
      <alignment horizontal="center" vertical="center" wrapText="1"/>
    </xf>
    <xf numFmtId="178" fontId="15" fillId="0" borderId="1" xfId="52" applyNumberFormat="1" applyFont="1" applyFill="1" applyBorder="1" applyAlignment="1" applyProtection="1">
      <alignment horizontal="center" vertical="center" wrapText="1"/>
      <protection locked="0"/>
    </xf>
    <xf numFmtId="178" fontId="17" fillId="0" borderId="1" xfId="43" applyNumberFormat="1" applyFont="1" applyFill="1" applyBorder="1" applyAlignment="1">
      <alignment horizontal="center" vertical="center" wrapText="1"/>
    </xf>
    <xf numFmtId="178" fontId="18" fillId="0" borderId="1" xfId="43" applyNumberFormat="1" applyFont="1" applyFill="1" applyBorder="1" applyAlignment="1">
      <alignment horizontal="center" vertical="center" wrapText="1"/>
    </xf>
    <xf numFmtId="178" fontId="31" fillId="0" borderId="1" xfId="0" applyNumberFormat="1" applyFont="1" applyFill="1" applyBorder="1" applyAlignment="1">
      <alignment horizontal="center" vertical="center"/>
    </xf>
    <xf numFmtId="177"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13" fillId="0" borderId="1" xfId="55" applyFont="1" applyFill="1" applyBorder="1" applyAlignment="1">
      <alignment horizontal="center" vertical="center"/>
    </xf>
    <xf numFmtId="0" fontId="31" fillId="0" borderId="1" xfId="55" applyFont="1" applyFill="1" applyBorder="1" applyAlignment="1">
      <alignment horizontal="center" vertical="center" wrapText="1"/>
    </xf>
    <xf numFmtId="0" fontId="15" fillId="2" borderId="1" xfId="43"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15" fillId="0" borderId="1" xfId="0" applyNumberFormat="1" applyFont="1" applyFill="1" applyBorder="1" applyAlignment="1" applyProtection="1">
      <alignment horizontal="center" vertical="center" wrapText="1"/>
      <protection locked="0"/>
    </xf>
    <xf numFmtId="179" fontId="18" fillId="0" borderId="1" xfId="0" applyNumberFormat="1" applyFont="1" applyFill="1" applyBorder="1" applyAlignment="1">
      <alignment horizontal="center" vertical="center" wrapText="1"/>
    </xf>
    <xf numFmtId="0" fontId="15" fillId="0" borderId="1" xfId="52" applyFont="1" applyFill="1" applyBorder="1" applyAlignment="1" applyProtection="1">
      <alignment horizontal="center" vertical="center" wrapText="1"/>
    </xf>
    <xf numFmtId="179" fontId="15" fillId="0" borderId="1" xfId="55"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9" fontId="1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11" fillId="2" borderId="1" xfId="0" applyFont="1" applyFill="1" applyBorder="1" applyAlignment="1" applyProtection="1">
      <alignment horizontal="center" vertical="center" wrapText="1"/>
    </xf>
    <xf numFmtId="0" fontId="15" fillId="2" borderId="1" xfId="55" applyFont="1" applyFill="1" applyBorder="1" applyAlignment="1">
      <alignment horizontal="center" vertical="center" wrapText="1"/>
    </xf>
    <xf numFmtId="0" fontId="15" fillId="0" borderId="1" xfId="55" applyFont="1" applyFill="1" applyBorder="1" applyAlignment="1">
      <alignment vertical="center" wrapText="1"/>
    </xf>
    <xf numFmtId="0" fontId="35" fillId="0" borderId="1" xfId="55" applyFont="1" applyFill="1" applyBorder="1" applyAlignment="1">
      <alignment vertical="center" wrapText="1"/>
    </xf>
    <xf numFmtId="0" fontId="35" fillId="0" borderId="1" xfId="0" applyFont="1" applyFill="1" applyBorder="1" applyAlignment="1">
      <alignment horizontal="left" vertical="center" wrapText="1"/>
    </xf>
    <xf numFmtId="0" fontId="36" fillId="0" borderId="1" xfId="0" applyFont="1" applyFill="1" applyBorder="1" applyAlignment="1" applyProtection="1">
      <alignment horizontal="center" vertical="center" wrapText="1"/>
      <protection locked="0"/>
    </xf>
    <xf numFmtId="0" fontId="18" fillId="0" borderId="1" xfId="69" applyFont="1" applyFill="1" applyBorder="1" applyAlignment="1">
      <alignment vertical="center" wrapText="1"/>
    </xf>
    <xf numFmtId="0" fontId="31" fillId="0" borderId="1" xfId="69" applyFont="1" applyFill="1" applyBorder="1" applyAlignment="1">
      <alignment vertical="center" wrapText="1"/>
    </xf>
    <xf numFmtId="0" fontId="1"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1" xfId="33"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179" fontId="11" fillId="2" borderId="1" xfId="0" applyNumberFormat="1" applyFont="1" applyFill="1" applyBorder="1" applyAlignment="1" applyProtection="1">
      <alignment horizontal="center" vertical="center" wrapText="1"/>
      <protection locked="0"/>
    </xf>
    <xf numFmtId="179" fontId="15" fillId="2" borderId="1" xfId="0" applyNumberFormat="1" applyFont="1" applyFill="1" applyBorder="1" applyAlignment="1" applyProtection="1">
      <alignment horizontal="center" vertical="center" wrapText="1"/>
      <protection locked="0"/>
    </xf>
    <xf numFmtId="0" fontId="27" fillId="2" borderId="1" xfId="0" applyFont="1" applyFill="1" applyBorder="1" applyAlignment="1">
      <alignment horizontal="justify" vertical="center"/>
    </xf>
    <xf numFmtId="0" fontId="15" fillId="2" borderId="1" xfId="71" applyFont="1" applyFill="1" applyBorder="1" applyAlignment="1">
      <alignment horizontal="center" vertical="center" wrapText="1"/>
    </xf>
    <xf numFmtId="0" fontId="15" fillId="2" borderId="1" xfId="66" applyFont="1" applyFill="1" applyBorder="1" applyAlignment="1">
      <alignment horizontal="center" vertical="center" wrapText="1"/>
    </xf>
    <xf numFmtId="0" fontId="15" fillId="2" borderId="1" xfId="66"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15" fillId="2" borderId="1" xfId="72" applyFont="1" applyFill="1" applyBorder="1" applyAlignment="1">
      <alignment horizontal="center" vertical="center" wrapText="1"/>
    </xf>
    <xf numFmtId="0" fontId="15" fillId="2" borderId="1" xfId="73" applyFont="1" applyFill="1" applyBorder="1" applyAlignment="1">
      <alignment horizontal="left" vertical="center" wrapText="1"/>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wrapText="1"/>
    </xf>
    <xf numFmtId="0" fontId="11" fillId="3"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8" xfId="0" applyFont="1" applyFill="1" applyBorder="1" applyAlignment="1">
      <alignment horizontal="center" vertical="center" wrapText="1"/>
    </xf>
    <xf numFmtId="179" fontId="11" fillId="2" borderId="1" xfId="0" applyNumberFormat="1" applyFont="1" applyFill="1" applyBorder="1" applyAlignment="1">
      <alignment horizontal="center" vertical="center"/>
    </xf>
    <xf numFmtId="179" fontId="11" fillId="2" borderId="1" xfId="0" applyNumberFormat="1" applyFont="1" applyFill="1" applyBorder="1" applyAlignment="1" applyProtection="1">
      <alignment horizontal="center" vertical="center" wrapText="1"/>
    </xf>
    <xf numFmtId="179" fontId="15" fillId="2" borderId="1"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179" fontId="15" fillId="2" borderId="1" xfId="72" applyNumberFormat="1" applyFont="1" applyFill="1" applyBorder="1" applyAlignment="1">
      <alignment horizontal="center" vertical="center" wrapText="1"/>
    </xf>
    <xf numFmtId="179" fontId="15" fillId="2" borderId="2" xfId="0" applyNumberFormat="1" applyFont="1" applyFill="1" applyBorder="1" applyAlignment="1" applyProtection="1">
      <alignment horizontal="center" vertical="center" wrapText="1"/>
    </xf>
    <xf numFmtId="0" fontId="31"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31" fillId="2" borderId="1" xfId="52" applyFont="1" applyFill="1" applyBorder="1" applyAlignment="1">
      <alignment horizontal="left" vertical="center" wrapText="1"/>
    </xf>
    <xf numFmtId="0" fontId="11" fillId="2" borderId="1" xfId="7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2" fillId="0" borderId="0" xfId="0" applyFont="1">
      <alignment vertical="center"/>
    </xf>
    <xf numFmtId="0" fontId="38" fillId="0" borderId="0" xfId="0" applyFont="1">
      <alignment vertical="center"/>
    </xf>
    <xf numFmtId="0" fontId="39"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left" vertical="center"/>
    </xf>
    <xf numFmtId="0" fontId="41" fillId="0" borderId="0" xfId="0" applyFont="1" applyAlignment="1">
      <alignment horizontal="center" vertical="center"/>
    </xf>
    <xf numFmtId="0" fontId="2" fillId="0" borderId="0" xfId="0" applyFont="1" applyBorder="1" applyAlignment="1">
      <alignment vertical="center"/>
    </xf>
    <xf numFmtId="0" fontId="41" fillId="0" borderId="0" xfId="0" applyFont="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10" fillId="0" borderId="1" xfId="0" applyFont="1" applyBorder="1" applyAlignment="1">
      <alignment horizontal="center" vertical="center"/>
    </xf>
    <xf numFmtId="49" fontId="42"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xf>
    <xf numFmtId="0" fontId="9" fillId="0" borderId="1" xfId="0" applyFont="1" applyBorder="1" applyAlignment="1">
      <alignment horizontal="center" vertical="center"/>
    </xf>
    <xf numFmtId="49" fontId="43" fillId="0" borderId="1" xfId="0" applyNumberFormat="1" applyFont="1" applyFill="1" applyBorder="1" applyAlignment="1">
      <alignment horizontal="left" vertical="center" wrapText="1"/>
    </xf>
    <xf numFmtId="0" fontId="10" fillId="0" borderId="1" xfId="0" applyFont="1" applyBorder="1">
      <alignment vertical="center"/>
    </xf>
    <xf numFmtId="49" fontId="43" fillId="4" borderId="1" xfId="0" applyNumberFormat="1" applyFont="1" applyFill="1" applyBorder="1" applyAlignment="1">
      <alignment horizontal="left" vertical="center" wrapText="1"/>
    </xf>
    <xf numFmtId="0" fontId="9" fillId="0" borderId="1" xfId="0" applyFont="1" applyBorder="1">
      <alignment vertical="center"/>
    </xf>
    <xf numFmtId="0" fontId="43" fillId="4" borderId="1" xfId="0" applyFont="1" applyFill="1" applyBorder="1" applyAlignment="1">
      <alignment horizontal="left" vertical="center" wrapText="1"/>
    </xf>
    <xf numFmtId="0" fontId="43" fillId="0" borderId="1" xfId="0" applyFont="1" applyFill="1" applyBorder="1" applyAlignment="1">
      <alignment horizontal="left" vertical="center"/>
    </xf>
    <xf numFmtId="0" fontId="43" fillId="0"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protection locked="0"/>
    </xf>
    <xf numFmtId="49" fontId="43" fillId="4" borderId="1" xfId="0" applyNumberFormat="1" applyFont="1" applyFill="1" applyBorder="1" applyAlignment="1">
      <alignment horizontal="left" vertical="center"/>
    </xf>
    <xf numFmtId="0" fontId="43" fillId="0" borderId="1" xfId="67" applyFont="1" applyFill="1" applyBorder="1" applyAlignment="1">
      <alignment horizontal="center" vertical="center"/>
    </xf>
    <xf numFmtId="49" fontId="44" fillId="4" borderId="1" xfId="0" applyNumberFormat="1" applyFont="1" applyFill="1" applyBorder="1" applyAlignment="1">
      <alignment horizontal="left" vertical="center" wrapText="1"/>
    </xf>
    <xf numFmtId="49" fontId="42" fillId="0" borderId="1" xfId="0" applyNumberFormat="1" applyFont="1" applyFill="1" applyBorder="1" applyAlignment="1">
      <alignment horizontal="left" vertical="center" wrapText="1"/>
    </xf>
    <xf numFmtId="0" fontId="2" fillId="0" borderId="7" xfId="0" applyFont="1" applyBorder="1" applyAlignment="1">
      <alignment horizontal="center" vertic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常规 6 2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1"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14" xfId="56"/>
    <cellStyle name="常规 20" xfId="57"/>
    <cellStyle name="常规 15" xfId="58"/>
    <cellStyle name="常规 18" xfId="59"/>
    <cellStyle name="常规 19" xfId="60"/>
    <cellStyle name="常规 24" xfId="61"/>
    <cellStyle name="常规 13" xfId="62"/>
    <cellStyle name="常规 5" xfId="63"/>
    <cellStyle name="常规_Sheet1" xfId="64"/>
    <cellStyle name="常规 4 2 2 2" xfId="65"/>
    <cellStyle name="常规 3" xfId="66"/>
    <cellStyle name="常规 4 2 2" xfId="67"/>
    <cellStyle name="常规 4 2" xfId="68"/>
    <cellStyle name="常规 2 2" xfId="69"/>
    <cellStyle name="常规 21" xfId="70"/>
    <cellStyle name="常规 9" xfId="71"/>
    <cellStyle name="常规 5 4" xfId="72"/>
    <cellStyle name="常规 3 4" xfId="73"/>
    <cellStyle name="常规 2 4"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abSelected="1" workbookViewId="0">
      <selection activeCell="I11" sqref="I11"/>
    </sheetView>
  </sheetViews>
  <sheetFormatPr defaultColWidth="9" defaultRowHeight="14.25"/>
  <cols>
    <col min="1" max="1" width="6.25" style="284" customWidth="1"/>
    <col min="2" max="2" width="18.375" customWidth="1"/>
    <col min="3" max="6" width="9.625" style="285" customWidth="1"/>
    <col min="7" max="7" width="9.625" customWidth="1"/>
    <col min="8" max="8" width="10.625" customWidth="1"/>
    <col min="9" max="12" width="9.625" customWidth="1"/>
    <col min="13" max="13" width="9.625" style="285" customWidth="1"/>
  </cols>
  <sheetData>
    <row r="1" ht="20.25" spans="1:2">
      <c r="A1" s="286"/>
      <c r="B1" s="286"/>
    </row>
    <row r="2" ht="42" customHeight="1" spans="1:13">
      <c r="A2" s="287" t="s">
        <v>0</v>
      </c>
      <c r="B2" s="287"/>
      <c r="C2" s="287"/>
      <c r="D2" s="287"/>
      <c r="E2" s="287"/>
      <c r="F2" s="287"/>
      <c r="G2" s="287"/>
      <c r="H2" s="287"/>
      <c r="I2" s="287"/>
      <c r="J2" s="287"/>
      <c r="K2" s="287"/>
      <c r="L2" s="287"/>
      <c r="M2" s="287"/>
    </row>
    <row r="3" ht="26.1" customHeight="1" spans="1:13">
      <c r="A3" s="288" t="s">
        <v>1</v>
      </c>
      <c r="B3" s="288"/>
      <c r="C3" s="289"/>
      <c r="D3" s="289"/>
      <c r="E3" s="289"/>
      <c r="F3" s="287"/>
      <c r="G3" s="287"/>
      <c r="H3" s="287"/>
      <c r="I3" s="287"/>
      <c r="J3" s="287"/>
      <c r="K3" s="287"/>
      <c r="L3" s="287"/>
      <c r="M3" s="287"/>
    </row>
    <row r="4" s="280" customFormat="1" ht="23.1" customHeight="1" spans="1:13">
      <c r="A4" s="290" t="s">
        <v>2</v>
      </c>
      <c r="B4" s="290" t="s">
        <v>3</v>
      </c>
      <c r="C4" s="291" t="s">
        <v>4</v>
      </c>
      <c r="D4" s="292" t="s">
        <v>5</v>
      </c>
      <c r="E4" s="293"/>
      <c r="F4" s="293"/>
      <c r="G4" s="293"/>
      <c r="H4" s="293"/>
      <c r="I4" s="293"/>
      <c r="J4" s="293"/>
      <c r="K4" s="293"/>
      <c r="L4" s="293"/>
      <c r="M4" s="314"/>
    </row>
    <row r="5" s="281" customFormat="1" ht="37.5" customHeight="1" spans="1:13">
      <c r="A5" s="294"/>
      <c r="B5" s="294"/>
      <c r="C5" s="295"/>
      <c r="D5" s="295" t="s">
        <v>6</v>
      </c>
      <c r="E5" s="296" t="s">
        <v>7</v>
      </c>
      <c r="F5" s="297" t="s">
        <v>8</v>
      </c>
      <c r="G5" s="297" t="s">
        <v>9</v>
      </c>
      <c r="H5" s="297" t="s">
        <v>10</v>
      </c>
      <c r="I5" s="297" t="s">
        <v>11</v>
      </c>
      <c r="J5" s="297" t="s">
        <v>12</v>
      </c>
      <c r="K5" s="297" t="s">
        <v>13</v>
      </c>
      <c r="L5" s="297" t="s">
        <v>14</v>
      </c>
      <c r="M5" s="297" t="s">
        <v>15</v>
      </c>
    </row>
    <row r="6" ht="21.95" customHeight="1" spans="1:13">
      <c r="A6" s="298"/>
      <c r="B6" s="299" t="s">
        <v>16</v>
      </c>
      <c r="C6" s="298">
        <f>C7+C13+C21+C23+C27+C36+C42+C46+C64+C52</f>
        <v>230</v>
      </c>
      <c r="D6" s="298">
        <f t="shared" ref="D6:M6" si="0">D7+D13+D21+D23+D27+D36+D42+D46+D64+D52</f>
        <v>31261.0154</v>
      </c>
      <c r="E6" s="298">
        <f t="shared" si="0"/>
        <v>17214.72</v>
      </c>
      <c r="F6" s="298">
        <f t="shared" si="0"/>
        <v>13294.5154</v>
      </c>
      <c r="G6" s="298">
        <f t="shared" si="0"/>
        <v>0</v>
      </c>
      <c r="H6" s="298">
        <f t="shared" si="0"/>
        <v>0</v>
      </c>
      <c r="I6" s="298">
        <f t="shared" si="0"/>
        <v>0</v>
      </c>
      <c r="J6" s="298">
        <f t="shared" si="0"/>
        <v>0</v>
      </c>
      <c r="K6" s="298">
        <f t="shared" si="0"/>
        <v>0</v>
      </c>
      <c r="L6" s="298">
        <f t="shared" si="0"/>
        <v>110</v>
      </c>
      <c r="M6" s="298">
        <f t="shared" si="0"/>
        <v>641.78</v>
      </c>
    </row>
    <row r="7" s="282" customFormat="1" ht="21.95" customHeight="1" spans="1:13">
      <c r="A7" s="298">
        <v>1</v>
      </c>
      <c r="B7" s="300" t="s">
        <v>17</v>
      </c>
      <c r="C7" s="301">
        <f>SUM(C8:C12)</f>
        <v>76</v>
      </c>
      <c r="D7" s="301">
        <f t="shared" ref="D7:M7" si="1">SUM(D8:D12)</f>
        <v>10061.32</v>
      </c>
      <c r="E7" s="301">
        <f t="shared" si="1"/>
        <v>9650.7</v>
      </c>
      <c r="F7" s="301">
        <f t="shared" si="1"/>
        <v>323.53</v>
      </c>
      <c r="G7" s="301">
        <f t="shared" si="1"/>
        <v>0</v>
      </c>
      <c r="H7" s="301">
        <f t="shared" si="1"/>
        <v>0</v>
      </c>
      <c r="I7" s="301">
        <f t="shared" si="1"/>
        <v>0</v>
      </c>
      <c r="J7" s="301">
        <f t="shared" si="1"/>
        <v>0</v>
      </c>
      <c r="K7" s="301">
        <f t="shared" si="1"/>
        <v>0</v>
      </c>
      <c r="L7" s="301">
        <f t="shared" si="1"/>
        <v>0</v>
      </c>
      <c r="M7" s="301">
        <f t="shared" si="1"/>
        <v>87.09</v>
      </c>
    </row>
    <row r="8" ht="21.95" customHeight="1" spans="1:13">
      <c r="A8" s="298">
        <v>2</v>
      </c>
      <c r="B8" s="302" t="s">
        <v>18</v>
      </c>
      <c r="C8" s="298">
        <v>4</v>
      </c>
      <c r="D8" s="298">
        <f>SUM(E8:M8)</f>
        <v>197</v>
      </c>
      <c r="E8" s="298">
        <v>102</v>
      </c>
      <c r="F8" s="298">
        <v>95</v>
      </c>
      <c r="G8" s="303"/>
      <c r="H8" s="303"/>
      <c r="I8" s="303"/>
      <c r="J8" s="303"/>
      <c r="K8" s="303"/>
      <c r="L8" s="303"/>
      <c r="M8" s="298"/>
    </row>
    <row r="9" ht="21.95" customHeight="1" spans="1:13">
      <c r="A9" s="298">
        <v>3</v>
      </c>
      <c r="B9" s="304" t="s">
        <v>19</v>
      </c>
      <c r="C9" s="298">
        <v>5</v>
      </c>
      <c r="D9" s="298">
        <v>376</v>
      </c>
      <c r="E9" s="298">
        <v>376</v>
      </c>
      <c r="F9" s="298"/>
      <c r="G9" s="303"/>
      <c r="H9" s="303"/>
      <c r="I9" s="303"/>
      <c r="J9" s="303"/>
      <c r="K9" s="303"/>
      <c r="L9" s="303"/>
      <c r="M9" s="298"/>
    </row>
    <row r="10" ht="21.95" customHeight="1" spans="1:13">
      <c r="A10" s="298">
        <v>4</v>
      </c>
      <c r="B10" s="304" t="s">
        <v>20</v>
      </c>
      <c r="C10" s="298"/>
      <c r="D10" s="298"/>
      <c r="E10" s="298"/>
      <c r="F10" s="298"/>
      <c r="G10" s="303"/>
      <c r="H10" s="303"/>
      <c r="I10" s="303"/>
      <c r="J10" s="303"/>
      <c r="K10" s="303"/>
      <c r="L10" s="303"/>
      <c r="M10" s="298"/>
    </row>
    <row r="11" ht="21.95" customHeight="1" spans="1:13">
      <c r="A11" s="298">
        <v>5</v>
      </c>
      <c r="B11" s="304" t="s">
        <v>21</v>
      </c>
      <c r="C11" s="298">
        <v>1</v>
      </c>
      <c r="D11" s="298">
        <v>228.53</v>
      </c>
      <c r="E11" s="298"/>
      <c r="F11" s="298">
        <v>228.53</v>
      </c>
      <c r="G11" s="303"/>
      <c r="H11" s="303"/>
      <c r="I11" s="303"/>
      <c r="J11" s="303"/>
      <c r="K11" s="303"/>
      <c r="L11" s="303"/>
      <c r="M11" s="298"/>
    </row>
    <row r="12" ht="21.95" customHeight="1" spans="1:13">
      <c r="A12" s="298">
        <v>6</v>
      </c>
      <c r="B12" s="304" t="s">
        <v>22</v>
      </c>
      <c r="C12" s="298">
        <v>66</v>
      </c>
      <c r="D12" s="298">
        <v>9259.79</v>
      </c>
      <c r="E12" s="298">
        <v>9172.7</v>
      </c>
      <c r="F12" s="298"/>
      <c r="G12" s="303"/>
      <c r="H12" s="303"/>
      <c r="I12" s="303"/>
      <c r="J12" s="303"/>
      <c r="K12" s="303"/>
      <c r="L12" s="303"/>
      <c r="M12" s="298">
        <v>87.09</v>
      </c>
    </row>
    <row r="13" s="282" customFormat="1" ht="21.95" customHeight="1" spans="1:13">
      <c r="A13" s="298">
        <v>7</v>
      </c>
      <c r="B13" s="300" t="s">
        <v>23</v>
      </c>
      <c r="C13" s="301">
        <f>SUM(C14:C17)</f>
        <v>6</v>
      </c>
      <c r="D13" s="301">
        <f>SUM(D14:D17)</f>
        <v>84.35</v>
      </c>
      <c r="E13" s="301">
        <f>SUM(E14:E17)</f>
        <v>60</v>
      </c>
      <c r="F13" s="301">
        <f>SUM(F14:F17)</f>
        <v>24.35</v>
      </c>
      <c r="G13" s="305"/>
      <c r="H13" s="305"/>
      <c r="I13" s="305"/>
      <c r="J13" s="305"/>
      <c r="K13" s="305"/>
      <c r="L13" s="305"/>
      <c r="M13" s="301"/>
    </row>
    <row r="14" ht="21.95" customHeight="1" spans="1:13">
      <c r="A14" s="298">
        <v>8</v>
      </c>
      <c r="B14" s="304" t="s">
        <v>24</v>
      </c>
      <c r="C14" s="298">
        <v>1</v>
      </c>
      <c r="D14" s="298">
        <v>11.95</v>
      </c>
      <c r="E14" s="298"/>
      <c r="F14" s="298">
        <v>11.95</v>
      </c>
      <c r="G14" s="303"/>
      <c r="H14" s="303"/>
      <c r="I14" s="303"/>
      <c r="J14" s="303"/>
      <c r="K14" s="303"/>
      <c r="L14" s="303"/>
      <c r="M14" s="298"/>
    </row>
    <row r="15" ht="21.95" customHeight="1" spans="1:13">
      <c r="A15" s="298">
        <v>9</v>
      </c>
      <c r="B15" s="304" t="s">
        <v>25</v>
      </c>
      <c r="C15" s="298">
        <v>3</v>
      </c>
      <c r="D15" s="298">
        <v>12.4</v>
      </c>
      <c r="E15" s="298"/>
      <c r="F15" s="298">
        <v>12.4</v>
      </c>
      <c r="G15" s="303"/>
      <c r="H15" s="303"/>
      <c r="I15" s="303"/>
      <c r="J15" s="303"/>
      <c r="K15" s="303"/>
      <c r="L15" s="303"/>
      <c r="M15" s="298"/>
    </row>
    <row r="16" ht="21.95" customHeight="1" spans="1:13">
      <c r="A16" s="298">
        <v>10</v>
      </c>
      <c r="B16" s="304" t="s">
        <v>26</v>
      </c>
      <c r="C16" s="298"/>
      <c r="D16" s="298"/>
      <c r="E16" s="298"/>
      <c r="F16" s="298"/>
      <c r="G16" s="303"/>
      <c r="H16" s="303"/>
      <c r="I16" s="303"/>
      <c r="J16" s="303"/>
      <c r="K16" s="303"/>
      <c r="L16" s="303"/>
      <c r="M16" s="298"/>
    </row>
    <row r="17" ht="21.95" customHeight="1" spans="1:13">
      <c r="A17" s="298">
        <v>11</v>
      </c>
      <c r="B17" s="304" t="s">
        <v>27</v>
      </c>
      <c r="C17" s="298">
        <v>2</v>
      </c>
      <c r="D17" s="298">
        <v>60</v>
      </c>
      <c r="E17" s="298">
        <v>60</v>
      </c>
      <c r="F17" s="298"/>
      <c r="G17" s="303"/>
      <c r="H17" s="303"/>
      <c r="I17" s="303"/>
      <c r="J17" s="303"/>
      <c r="K17" s="303"/>
      <c r="L17" s="303"/>
      <c r="M17" s="298"/>
    </row>
    <row r="18" s="282" customFormat="1" ht="21.95" customHeight="1" spans="1:13">
      <c r="A18" s="298">
        <v>12</v>
      </c>
      <c r="B18" s="300" t="s">
        <v>28</v>
      </c>
      <c r="C18" s="301"/>
      <c r="D18" s="301"/>
      <c r="E18" s="301"/>
      <c r="F18" s="301"/>
      <c r="G18" s="305"/>
      <c r="H18" s="305"/>
      <c r="I18" s="305"/>
      <c r="J18" s="305"/>
      <c r="K18" s="305"/>
      <c r="L18" s="305"/>
      <c r="M18" s="301"/>
    </row>
    <row r="19" ht="21.95" customHeight="1" spans="1:13">
      <c r="A19" s="298">
        <v>13</v>
      </c>
      <c r="B19" s="304" t="s">
        <v>29</v>
      </c>
      <c r="C19" s="298"/>
      <c r="D19" s="298"/>
      <c r="E19" s="298"/>
      <c r="F19" s="298"/>
      <c r="G19" s="303"/>
      <c r="H19" s="303"/>
      <c r="I19" s="303"/>
      <c r="J19" s="303"/>
      <c r="K19" s="303"/>
      <c r="L19" s="303"/>
      <c r="M19" s="298"/>
    </row>
    <row r="20" ht="21.95" customHeight="1" spans="1:13">
      <c r="A20" s="298">
        <v>14</v>
      </c>
      <c r="B20" s="304" t="s">
        <v>30</v>
      </c>
      <c r="C20" s="298"/>
      <c r="D20" s="298"/>
      <c r="E20" s="298"/>
      <c r="F20" s="298"/>
      <c r="G20" s="303"/>
      <c r="H20" s="303"/>
      <c r="I20" s="303"/>
      <c r="J20" s="303"/>
      <c r="K20" s="303"/>
      <c r="L20" s="303"/>
      <c r="M20" s="298"/>
    </row>
    <row r="21" s="282" customFormat="1" ht="21.95" customHeight="1" spans="1:13">
      <c r="A21" s="298">
        <v>15</v>
      </c>
      <c r="B21" s="300" t="s">
        <v>31</v>
      </c>
      <c r="C21" s="298">
        <v>6</v>
      </c>
      <c r="D21" s="298">
        <f>E21+F21</f>
        <v>276</v>
      </c>
      <c r="E21" s="298">
        <v>8</v>
      </c>
      <c r="F21" s="298">
        <v>268</v>
      </c>
      <c r="G21" s="305"/>
      <c r="H21" s="305"/>
      <c r="I21" s="305"/>
      <c r="J21" s="305"/>
      <c r="K21" s="305"/>
      <c r="L21" s="305"/>
      <c r="M21" s="301"/>
    </row>
    <row r="22" ht="21.95" customHeight="1" spans="1:13">
      <c r="A22" s="298">
        <v>16</v>
      </c>
      <c r="B22" s="304" t="s">
        <v>32</v>
      </c>
      <c r="C22" s="298">
        <v>6</v>
      </c>
      <c r="D22" s="298">
        <f>E22+F22</f>
        <v>276</v>
      </c>
      <c r="E22" s="298">
        <v>8</v>
      </c>
      <c r="F22" s="298">
        <v>268</v>
      </c>
      <c r="G22" s="303"/>
      <c r="H22" s="303"/>
      <c r="I22" s="303"/>
      <c r="J22" s="303"/>
      <c r="K22" s="303"/>
      <c r="L22" s="303"/>
      <c r="M22" s="298"/>
    </row>
    <row r="23" s="282" customFormat="1" ht="21.95" customHeight="1" spans="1:13">
      <c r="A23" s="298">
        <v>17</v>
      </c>
      <c r="B23" s="300" t="s">
        <v>33</v>
      </c>
      <c r="C23" s="301">
        <f>C24+C26</f>
        <v>9</v>
      </c>
      <c r="D23" s="301">
        <f>D24+D26</f>
        <v>1384.93</v>
      </c>
      <c r="E23" s="301">
        <f>E24+E26</f>
        <v>424.8</v>
      </c>
      <c r="F23" s="301">
        <f>F24+F26</f>
        <v>850.13</v>
      </c>
      <c r="G23" s="305"/>
      <c r="H23" s="305"/>
      <c r="I23" s="305"/>
      <c r="J23" s="305"/>
      <c r="K23" s="305"/>
      <c r="L23" s="305">
        <v>110</v>
      </c>
      <c r="M23" s="301"/>
    </row>
    <row r="24" ht="30" customHeight="1" spans="1:13">
      <c r="A24" s="298">
        <v>18</v>
      </c>
      <c r="B24" s="304" t="s">
        <v>34</v>
      </c>
      <c r="C24" s="298">
        <v>2</v>
      </c>
      <c r="D24" s="298">
        <v>424.8</v>
      </c>
      <c r="E24" s="298">
        <v>424.8</v>
      </c>
      <c r="F24" s="298"/>
      <c r="G24" s="303"/>
      <c r="H24" s="303"/>
      <c r="I24" s="303"/>
      <c r="J24" s="303"/>
      <c r="K24" s="303"/>
      <c r="L24" s="303"/>
      <c r="M24" s="298"/>
    </row>
    <row r="25" ht="32.25" customHeight="1" spans="1:13">
      <c r="A25" s="298">
        <v>19</v>
      </c>
      <c r="B25" s="304" t="s">
        <v>35</v>
      </c>
      <c r="C25" s="298"/>
      <c r="D25" s="298"/>
      <c r="E25" s="298"/>
      <c r="F25" s="298"/>
      <c r="G25" s="303"/>
      <c r="H25" s="303"/>
      <c r="I25" s="303"/>
      <c r="J25" s="303"/>
      <c r="K25" s="303"/>
      <c r="L25" s="303"/>
      <c r="M25" s="298"/>
    </row>
    <row r="26" ht="21.95" customHeight="1" spans="1:13">
      <c r="A26" s="298">
        <v>20</v>
      </c>
      <c r="B26" s="306" t="s">
        <v>36</v>
      </c>
      <c r="C26" s="298">
        <v>7</v>
      </c>
      <c r="D26" s="298">
        <v>960.13</v>
      </c>
      <c r="E26" s="298"/>
      <c r="F26" s="139">
        <v>850.13</v>
      </c>
      <c r="G26" s="139"/>
      <c r="H26" s="139"/>
      <c r="I26" s="139"/>
      <c r="J26" s="139"/>
      <c r="K26" s="139"/>
      <c r="L26" s="139">
        <v>110</v>
      </c>
      <c r="M26" s="298"/>
    </row>
    <row r="27" s="282" customFormat="1" ht="21.95" customHeight="1" spans="1:13">
      <c r="A27" s="298">
        <v>21</v>
      </c>
      <c r="B27" s="300" t="s">
        <v>37</v>
      </c>
      <c r="C27" s="301">
        <v>2</v>
      </c>
      <c r="D27" s="301">
        <f>D28+D29</f>
        <v>3619.65</v>
      </c>
      <c r="E27" s="301"/>
      <c r="F27" s="301">
        <f>F28+F29</f>
        <v>3087.95</v>
      </c>
      <c r="G27" s="305"/>
      <c r="H27" s="305"/>
      <c r="I27" s="305"/>
      <c r="J27" s="305"/>
      <c r="K27" s="305"/>
      <c r="L27" s="305"/>
      <c r="M27" s="301">
        <v>531.7</v>
      </c>
    </row>
    <row r="28" ht="33.75" customHeight="1" spans="1:13">
      <c r="A28" s="298">
        <v>22</v>
      </c>
      <c r="B28" s="304" t="s">
        <v>38</v>
      </c>
      <c r="C28" s="298">
        <v>1</v>
      </c>
      <c r="D28" s="298">
        <v>3394.7</v>
      </c>
      <c r="E28" s="298"/>
      <c r="F28" s="138">
        <v>2863</v>
      </c>
      <c r="G28" s="138"/>
      <c r="H28" s="138"/>
      <c r="I28" s="138"/>
      <c r="J28" s="138"/>
      <c r="K28" s="138"/>
      <c r="L28" s="138"/>
      <c r="M28" s="138">
        <v>531.7</v>
      </c>
    </row>
    <row r="29" ht="21.95" customHeight="1" spans="1:13">
      <c r="A29" s="298">
        <v>23</v>
      </c>
      <c r="B29" s="304" t="s">
        <v>39</v>
      </c>
      <c r="C29" s="298">
        <v>1</v>
      </c>
      <c r="D29" s="298">
        <v>224.95</v>
      </c>
      <c r="E29" s="298"/>
      <c r="F29" s="138">
        <v>224.95</v>
      </c>
      <c r="G29" s="138"/>
      <c r="H29" s="138"/>
      <c r="I29" s="138"/>
      <c r="J29" s="138"/>
      <c r="K29" s="138"/>
      <c r="L29" s="138"/>
      <c r="M29" s="138"/>
    </row>
    <row r="30" ht="21.95" customHeight="1" spans="1:13">
      <c r="A30" s="298">
        <v>24</v>
      </c>
      <c r="B30" s="306" t="s">
        <v>40</v>
      </c>
      <c r="C30" s="298"/>
      <c r="D30" s="298"/>
      <c r="E30" s="298"/>
      <c r="F30" s="298"/>
      <c r="G30" s="303"/>
      <c r="H30" s="303"/>
      <c r="I30" s="303"/>
      <c r="J30" s="303"/>
      <c r="K30" s="303"/>
      <c r="L30" s="303"/>
      <c r="M30" s="298"/>
    </row>
    <row r="31" ht="30.75" customHeight="1" spans="1:13">
      <c r="A31" s="298">
        <v>25</v>
      </c>
      <c r="B31" s="306" t="s">
        <v>41</v>
      </c>
      <c r="C31" s="298"/>
      <c r="D31" s="298"/>
      <c r="E31" s="298"/>
      <c r="F31" s="298"/>
      <c r="G31" s="303"/>
      <c r="H31" s="303"/>
      <c r="I31" s="303"/>
      <c r="J31" s="303"/>
      <c r="K31" s="303"/>
      <c r="L31" s="303"/>
      <c r="M31" s="298"/>
    </row>
    <row r="32" ht="21.95" customHeight="1" spans="1:13">
      <c r="A32" s="298">
        <v>26</v>
      </c>
      <c r="B32" s="306" t="s">
        <v>42</v>
      </c>
      <c r="C32" s="298"/>
      <c r="D32" s="298"/>
      <c r="E32" s="298"/>
      <c r="F32" s="298"/>
      <c r="G32" s="303"/>
      <c r="H32" s="303"/>
      <c r="I32" s="303"/>
      <c r="J32" s="303"/>
      <c r="K32" s="303"/>
      <c r="L32" s="303"/>
      <c r="M32" s="298"/>
    </row>
    <row r="33" ht="36" customHeight="1" spans="1:13">
      <c r="A33" s="298">
        <v>27</v>
      </c>
      <c r="B33" s="306" t="s">
        <v>43</v>
      </c>
      <c r="C33" s="298"/>
      <c r="D33" s="298"/>
      <c r="E33" s="298"/>
      <c r="F33" s="298"/>
      <c r="G33" s="303"/>
      <c r="H33" s="303"/>
      <c r="I33" s="303"/>
      <c r="J33" s="303"/>
      <c r="K33" s="303"/>
      <c r="L33" s="303"/>
      <c r="M33" s="298"/>
    </row>
    <row r="34" ht="21.95" customHeight="1" spans="1:13">
      <c r="A34" s="298">
        <v>28</v>
      </c>
      <c r="B34" s="307" t="s">
        <v>44</v>
      </c>
      <c r="C34" s="298"/>
      <c r="D34" s="298"/>
      <c r="E34" s="298"/>
      <c r="F34" s="298"/>
      <c r="G34" s="303"/>
      <c r="H34" s="303"/>
      <c r="I34" s="303"/>
      <c r="J34" s="303"/>
      <c r="K34" s="303"/>
      <c r="L34" s="303"/>
      <c r="M34" s="298"/>
    </row>
    <row r="35" s="283" customFormat="1" ht="21.95" customHeight="1" spans="1:13">
      <c r="A35" s="298">
        <v>29</v>
      </c>
      <c r="B35" s="306" t="s">
        <v>45</v>
      </c>
      <c r="C35" s="298"/>
      <c r="D35" s="298"/>
      <c r="E35" s="298"/>
      <c r="F35" s="298"/>
      <c r="G35" s="303"/>
      <c r="H35" s="303"/>
      <c r="I35" s="303"/>
      <c r="J35" s="303"/>
      <c r="K35" s="303"/>
      <c r="L35" s="303"/>
      <c r="M35" s="298"/>
    </row>
    <row r="36" s="282" customFormat="1" ht="21.95" customHeight="1" spans="1:13">
      <c r="A36" s="298">
        <v>30</v>
      </c>
      <c r="B36" s="300" t="s">
        <v>46</v>
      </c>
      <c r="C36" s="301">
        <v>2</v>
      </c>
      <c r="D36" s="308">
        <f>D37+D41</f>
        <v>510.3</v>
      </c>
      <c r="E36" s="308">
        <f>E37+E41</f>
        <v>510.3</v>
      </c>
      <c r="F36" s="301"/>
      <c r="G36" s="305"/>
      <c r="H36" s="305"/>
      <c r="I36" s="305"/>
      <c r="J36" s="305"/>
      <c r="K36" s="305"/>
      <c r="L36" s="305"/>
      <c r="M36" s="301"/>
    </row>
    <row r="37" ht="21.95" customHeight="1" spans="1:13">
      <c r="A37" s="298">
        <v>31</v>
      </c>
      <c r="B37" s="306" t="s">
        <v>47</v>
      </c>
      <c r="C37" s="298">
        <v>1</v>
      </c>
      <c r="D37" s="309">
        <v>485.3</v>
      </c>
      <c r="E37" s="309">
        <v>485.3</v>
      </c>
      <c r="F37" s="298"/>
      <c r="G37" s="303"/>
      <c r="H37" s="303"/>
      <c r="I37" s="303"/>
      <c r="J37" s="303"/>
      <c r="K37" s="303"/>
      <c r="L37" s="303"/>
      <c r="M37" s="298"/>
    </row>
    <row r="38" ht="40.5" customHeight="1" spans="1:13">
      <c r="A38" s="298">
        <v>32</v>
      </c>
      <c r="B38" s="306" t="s">
        <v>48</v>
      </c>
      <c r="C38" s="298"/>
      <c r="D38" s="309"/>
      <c r="E38" s="309"/>
      <c r="F38" s="298"/>
      <c r="G38" s="303"/>
      <c r="H38" s="303"/>
      <c r="I38" s="303"/>
      <c r="J38" s="303"/>
      <c r="K38" s="303"/>
      <c r="L38" s="303"/>
      <c r="M38" s="298"/>
    </row>
    <row r="39" ht="21.95" customHeight="1" spans="1:13">
      <c r="A39" s="298">
        <v>33</v>
      </c>
      <c r="B39" s="310" t="s">
        <v>49</v>
      </c>
      <c r="C39" s="298"/>
      <c r="D39" s="309"/>
      <c r="E39" s="309"/>
      <c r="F39" s="298"/>
      <c r="G39" s="303"/>
      <c r="H39" s="303"/>
      <c r="I39" s="303"/>
      <c r="J39" s="303"/>
      <c r="K39" s="303"/>
      <c r="L39" s="303"/>
      <c r="M39" s="298"/>
    </row>
    <row r="40" ht="31.5" customHeight="1" spans="1:13">
      <c r="A40" s="298">
        <v>34</v>
      </c>
      <c r="B40" s="306" t="s">
        <v>50</v>
      </c>
      <c r="C40" s="298"/>
      <c r="D40" s="309"/>
      <c r="E40" s="309"/>
      <c r="F40" s="298"/>
      <c r="G40" s="303"/>
      <c r="H40" s="303"/>
      <c r="I40" s="303"/>
      <c r="J40" s="303"/>
      <c r="K40" s="303"/>
      <c r="L40" s="303"/>
      <c r="M40" s="298"/>
    </row>
    <row r="41" ht="21.95" customHeight="1" spans="1:13">
      <c r="A41" s="298">
        <v>35</v>
      </c>
      <c r="B41" s="310" t="s">
        <v>22</v>
      </c>
      <c r="C41" s="298">
        <v>1</v>
      </c>
      <c r="D41" s="311">
        <v>25</v>
      </c>
      <c r="E41" s="311">
        <v>25</v>
      </c>
      <c r="F41" s="298"/>
      <c r="G41" s="303"/>
      <c r="H41" s="303"/>
      <c r="I41" s="303"/>
      <c r="J41" s="303"/>
      <c r="K41" s="303"/>
      <c r="L41" s="303"/>
      <c r="M41" s="298"/>
    </row>
    <row r="42" s="282" customFormat="1" ht="21.95" customHeight="1" spans="1:13">
      <c r="A42" s="298">
        <v>36</v>
      </c>
      <c r="B42" s="300" t="s">
        <v>51</v>
      </c>
      <c r="C42" s="301">
        <f>C44+C45</f>
        <v>53</v>
      </c>
      <c r="D42" s="301">
        <f>D44+D45</f>
        <v>2980.71</v>
      </c>
      <c r="E42" s="301">
        <f>E44+E45</f>
        <v>1999.72</v>
      </c>
      <c r="F42" s="301">
        <f>F44+F45</f>
        <v>958</v>
      </c>
      <c r="G42" s="305"/>
      <c r="H42" s="305"/>
      <c r="I42" s="305"/>
      <c r="J42" s="305"/>
      <c r="K42" s="305"/>
      <c r="L42" s="305"/>
      <c r="M42" s="301">
        <v>22.99</v>
      </c>
    </row>
    <row r="43" ht="21.95" customHeight="1" spans="1:13">
      <c r="A43" s="298">
        <v>37</v>
      </c>
      <c r="B43" s="312" t="s">
        <v>52</v>
      </c>
      <c r="C43" s="298"/>
      <c r="D43" s="298"/>
      <c r="E43" s="298"/>
      <c r="F43" s="298"/>
      <c r="G43" s="303"/>
      <c r="H43" s="303"/>
      <c r="I43" s="303"/>
      <c r="J43" s="303"/>
      <c r="K43" s="303"/>
      <c r="L43" s="303"/>
      <c r="M43" s="298"/>
    </row>
    <row r="44" ht="21.95" customHeight="1" spans="1:13">
      <c r="A44" s="298">
        <v>38</v>
      </c>
      <c r="B44" s="312" t="s">
        <v>53</v>
      </c>
      <c r="C44" s="298">
        <v>48</v>
      </c>
      <c r="D44" s="298">
        <v>2038.71</v>
      </c>
      <c r="E44" s="298">
        <v>1817.72</v>
      </c>
      <c r="F44" s="298">
        <v>198</v>
      </c>
      <c r="G44" s="303"/>
      <c r="H44" s="303"/>
      <c r="I44" s="303"/>
      <c r="J44" s="303"/>
      <c r="K44" s="303"/>
      <c r="L44" s="303"/>
      <c r="M44" s="298">
        <v>22.99</v>
      </c>
    </row>
    <row r="45" ht="21.95" customHeight="1" spans="1:13">
      <c r="A45" s="298">
        <v>39</v>
      </c>
      <c r="B45" s="312" t="s">
        <v>54</v>
      </c>
      <c r="C45" s="298">
        <v>5</v>
      </c>
      <c r="D45" s="298">
        <v>942</v>
      </c>
      <c r="E45" s="298">
        <v>182</v>
      </c>
      <c r="F45" s="298">
        <v>760</v>
      </c>
      <c r="G45" s="303"/>
      <c r="H45" s="303"/>
      <c r="I45" s="303"/>
      <c r="J45" s="303"/>
      <c r="K45" s="303"/>
      <c r="L45" s="303"/>
      <c r="M45" s="298"/>
    </row>
    <row r="46" s="282" customFormat="1" ht="21.95" customHeight="1" spans="1:13">
      <c r="A46" s="298">
        <v>40</v>
      </c>
      <c r="B46" s="300" t="s">
        <v>55</v>
      </c>
      <c r="C46" s="301">
        <f>SUM(C47:C51)</f>
        <v>6</v>
      </c>
      <c r="D46" s="301">
        <f>SUM(D47:D51)</f>
        <v>3780.0954</v>
      </c>
      <c r="E46" s="301">
        <f>SUM(E47:E51)</f>
        <v>0</v>
      </c>
      <c r="F46" s="301">
        <f>SUM(F47:F51)</f>
        <v>3780.0954</v>
      </c>
      <c r="G46" s="305"/>
      <c r="H46" s="305"/>
      <c r="I46" s="305"/>
      <c r="J46" s="305"/>
      <c r="K46" s="305"/>
      <c r="L46" s="305"/>
      <c r="M46" s="301"/>
    </row>
    <row r="47" ht="38.25" customHeight="1" spans="1:13">
      <c r="A47" s="298">
        <v>41</v>
      </c>
      <c r="B47" s="312" t="s">
        <v>56</v>
      </c>
      <c r="C47" s="298">
        <v>1</v>
      </c>
      <c r="D47" s="298">
        <v>2878.3152</v>
      </c>
      <c r="E47" s="298"/>
      <c r="F47" s="298">
        <v>2878.3152</v>
      </c>
      <c r="G47" s="303"/>
      <c r="H47" s="303"/>
      <c r="I47" s="303"/>
      <c r="J47" s="303"/>
      <c r="K47" s="303"/>
      <c r="L47" s="303"/>
      <c r="M47" s="298"/>
    </row>
    <row r="48" ht="36.75" customHeight="1" spans="1:13">
      <c r="A48" s="298">
        <v>42</v>
      </c>
      <c r="B48" s="312" t="s">
        <v>57</v>
      </c>
      <c r="C48" s="298">
        <v>3</v>
      </c>
      <c r="D48" s="298">
        <v>797.9104</v>
      </c>
      <c r="E48" s="298"/>
      <c r="F48" s="298">
        <v>797.9104</v>
      </c>
      <c r="G48" s="303"/>
      <c r="H48" s="303"/>
      <c r="I48" s="303"/>
      <c r="J48" s="303"/>
      <c r="K48" s="303"/>
      <c r="L48" s="303"/>
      <c r="M48" s="298"/>
    </row>
    <row r="49" ht="28.5" customHeight="1" spans="1:13">
      <c r="A49" s="298">
        <v>43</v>
      </c>
      <c r="B49" s="312" t="s">
        <v>58</v>
      </c>
      <c r="C49" s="298">
        <v>1</v>
      </c>
      <c r="D49" s="298">
        <v>30</v>
      </c>
      <c r="E49" s="298"/>
      <c r="F49" s="298">
        <v>30</v>
      </c>
      <c r="G49" s="303"/>
      <c r="H49" s="303"/>
      <c r="I49" s="303"/>
      <c r="J49" s="303"/>
      <c r="K49" s="303"/>
      <c r="L49" s="303"/>
      <c r="M49" s="298"/>
    </row>
    <row r="50" ht="21.95" customHeight="1" spans="1:13">
      <c r="A50" s="298">
        <v>44</v>
      </c>
      <c r="B50" s="312" t="s">
        <v>59</v>
      </c>
      <c r="C50" s="298"/>
      <c r="D50" s="298"/>
      <c r="E50" s="298"/>
      <c r="F50" s="298"/>
      <c r="G50" s="303"/>
      <c r="H50" s="303"/>
      <c r="I50" s="303"/>
      <c r="J50" s="303"/>
      <c r="K50" s="303"/>
      <c r="L50" s="303"/>
      <c r="M50" s="298"/>
    </row>
    <row r="51" ht="21.95" customHeight="1" spans="1:13">
      <c r="A51" s="298">
        <v>45</v>
      </c>
      <c r="B51" s="312" t="s">
        <v>60</v>
      </c>
      <c r="C51" s="298">
        <v>1</v>
      </c>
      <c r="D51" s="298">
        <v>73.8698</v>
      </c>
      <c r="E51" s="298"/>
      <c r="F51" s="298">
        <v>73.8698</v>
      </c>
      <c r="G51" s="303"/>
      <c r="H51" s="303"/>
      <c r="I51" s="303"/>
      <c r="J51" s="303"/>
      <c r="K51" s="303"/>
      <c r="L51" s="303"/>
      <c r="M51" s="298"/>
    </row>
    <row r="52" s="282" customFormat="1" ht="21.95" customHeight="1" spans="1:13">
      <c r="A52" s="298">
        <v>46</v>
      </c>
      <c r="B52" s="300" t="s">
        <v>61</v>
      </c>
      <c r="C52" s="301">
        <f>C53+C57+C58</f>
        <v>63</v>
      </c>
      <c r="D52" s="301">
        <f>D53+D57+D58</f>
        <v>8134.66</v>
      </c>
      <c r="E52" s="301">
        <f>E53+E57+E58</f>
        <v>4132.2</v>
      </c>
      <c r="F52" s="301">
        <f>F53+F57+F58</f>
        <v>4002.46</v>
      </c>
      <c r="G52" s="305"/>
      <c r="H52" s="305"/>
      <c r="I52" s="305"/>
      <c r="J52" s="305"/>
      <c r="K52" s="305"/>
      <c r="L52" s="305"/>
      <c r="M52" s="301"/>
    </row>
    <row r="53" ht="37.5" customHeight="1" spans="1:13">
      <c r="A53" s="298">
        <v>47</v>
      </c>
      <c r="B53" s="312" t="s">
        <v>62</v>
      </c>
      <c r="C53" s="298">
        <v>49</v>
      </c>
      <c r="D53" s="298">
        <v>6527.66</v>
      </c>
      <c r="E53" s="298">
        <v>2525.2</v>
      </c>
      <c r="F53" s="298">
        <v>4002.46</v>
      </c>
      <c r="G53" s="303"/>
      <c r="H53" s="303"/>
      <c r="I53" s="303"/>
      <c r="J53" s="303"/>
      <c r="K53" s="303"/>
      <c r="L53" s="303"/>
      <c r="M53" s="298"/>
    </row>
    <row r="54" ht="21.95" customHeight="1" spans="1:13">
      <c r="A54" s="298">
        <v>48</v>
      </c>
      <c r="B54" s="312" t="s">
        <v>63</v>
      </c>
      <c r="C54" s="298"/>
      <c r="D54" s="298"/>
      <c r="E54" s="298"/>
      <c r="F54" s="298"/>
      <c r="G54" s="303"/>
      <c r="H54" s="303"/>
      <c r="I54" s="303"/>
      <c r="J54" s="303"/>
      <c r="K54" s="303"/>
      <c r="L54" s="303"/>
      <c r="M54" s="298"/>
    </row>
    <row r="55" ht="21.95" customHeight="1" spans="1:13">
      <c r="A55" s="298">
        <v>49</v>
      </c>
      <c r="B55" s="312" t="s">
        <v>64</v>
      </c>
      <c r="C55" s="298"/>
      <c r="D55" s="298"/>
      <c r="E55" s="298"/>
      <c r="F55" s="298"/>
      <c r="G55" s="303"/>
      <c r="H55" s="303"/>
      <c r="I55" s="303"/>
      <c r="J55" s="303"/>
      <c r="K55" s="303"/>
      <c r="L55" s="303"/>
      <c r="M55" s="298"/>
    </row>
    <row r="56" ht="21.95" customHeight="1" spans="1:13">
      <c r="A56" s="298">
        <v>50</v>
      </c>
      <c r="B56" s="312" t="s">
        <v>65</v>
      </c>
      <c r="C56" s="298"/>
      <c r="D56" s="298"/>
      <c r="E56" s="298"/>
      <c r="F56" s="298"/>
      <c r="G56" s="303"/>
      <c r="H56" s="303"/>
      <c r="I56" s="303"/>
      <c r="J56" s="303"/>
      <c r="K56" s="303"/>
      <c r="L56" s="303"/>
      <c r="M56" s="298"/>
    </row>
    <row r="57" ht="21.95" customHeight="1" spans="1:13">
      <c r="A57" s="298">
        <v>51</v>
      </c>
      <c r="B57" s="302" t="s">
        <v>66</v>
      </c>
      <c r="C57" s="298">
        <v>5</v>
      </c>
      <c r="D57" s="298">
        <v>1346</v>
      </c>
      <c r="E57" s="298">
        <v>1346</v>
      </c>
      <c r="F57" s="298"/>
      <c r="G57" s="303"/>
      <c r="H57" s="303"/>
      <c r="I57" s="303"/>
      <c r="J57" s="303"/>
      <c r="K57" s="303"/>
      <c r="L57" s="303"/>
      <c r="M57" s="298"/>
    </row>
    <row r="58" ht="21.95" customHeight="1" spans="1:13">
      <c r="A58" s="298">
        <v>52</v>
      </c>
      <c r="B58" s="310" t="s">
        <v>67</v>
      </c>
      <c r="C58" s="298">
        <v>9</v>
      </c>
      <c r="D58" s="298">
        <v>261</v>
      </c>
      <c r="E58" s="298">
        <v>261</v>
      </c>
      <c r="F58" s="298"/>
      <c r="G58" s="303"/>
      <c r="H58" s="303"/>
      <c r="I58" s="303"/>
      <c r="J58" s="303"/>
      <c r="K58" s="303"/>
      <c r="L58" s="303"/>
      <c r="M58" s="298"/>
    </row>
    <row r="59" s="282" customFormat="1" ht="21.95" customHeight="1" spans="1:13">
      <c r="A59" s="298">
        <v>53</v>
      </c>
      <c r="B59" s="300" t="s">
        <v>68</v>
      </c>
      <c r="C59" s="301"/>
      <c r="D59" s="301"/>
      <c r="E59" s="301"/>
      <c r="F59" s="301"/>
      <c r="G59" s="305"/>
      <c r="H59" s="305"/>
      <c r="I59" s="305"/>
      <c r="J59" s="305"/>
      <c r="K59" s="305"/>
      <c r="L59" s="305"/>
      <c r="M59" s="301"/>
    </row>
    <row r="60" ht="27.75" customHeight="1" spans="1:13">
      <c r="A60" s="298">
        <v>54</v>
      </c>
      <c r="B60" s="312" t="s">
        <v>69</v>
      </c>
      <c r="C60" s="298"/>
      <c r="D60" s="298"/>
      <c r="E60" s="298"/>
      <c r="F60" s="298"/>
      <c r="G60" s="303"/>
      <c r="H60" s="303"/>
      <c r="I60" s="303"/>
      <c r="J60" s="303"/>
      <c r="K60" s="303"/>
      <c r="L60" s="303"/>
      <c r="M60" s="298"/>
    </row>
    <row r="61" ht="21.95" customHeight="1" spans="1:13">
      <c r="A61" s="298">
        <v>55</v>
      </c>
      <c r="B61" s="310" t="s">
        <v>70</v>
      </c>
      <c r="C61" s="298"/>
      <c r="D61" s="298"/>
      <c r="E61" s="298"/>
      <c r="F61" s="298"/>
      <c r="G61" s="303"/>
      <c r="H61" s="303"/>
      <c r="I61" s="303"/>
      <c r="J61" s="303"/>
      <c r="K61" s="303"/>
      <c r="L61" s="303"/>
      <c r="M61" s="298"/>
    </row>
    <row r="62" ht="21.95" customHeight="1" spans="1:13">
      <c r="A62" s="298">
        <v>56</v>
      </c>
      <c r="B62" s="310" t="s">
        <v>71</v>
      </c>
      <c r="C62" s="298"/>
      <c r="D62" s="298"/>
      <c r="E62" s="298"/>
      <c r="F62" s="298"/>
      <c r="G62" s="303"/>
      <c r="H62" s="303"/>
      <c r="I62" s="303"/>
      <c r="J62" s="303"/>
      <c r="K62" s="303"/>
      <c r="L62" s="303"/>
      <c r="M62" s="298"/>
    </row>
    <row r="63" ht="21.95" customHeight="1" spans="1:13">
      <c r="A63" s="298">
        <v>57</v>
      </c>
      <c r="B63" s="302" t="s">
        <v>72</v>
      </c>
      <c r="C63" s="298"/>
      <c r="D63" s="298"/>
      <c r="E63" s="298"/>
      <c r="F63" s="298"/>
      <c r="G63" s="303"/>
      <c r="H63" s="303"/>
      <c r="I63" s="303"/>
      <c r="J63" s="303"/>
      <c r="K63" s="303"/>
      <c r="L63" s="303"/>
      <c r="M63" s="298"/>
    </row>
    <row r="64" s="282" customFormat="1" ht="21.95" customHeight="1" spans="1:13">
      <c r="A64" s="298">
        <v>58</v>
      </c>
      <c r="B64" s="313" t="s">
        <v>73</v>
      </c>
      <c r="C64" s="301">
        <v>7</v>
      </c>
      <c r="D64" s="301">
        <v>429</v>
      </c>
      <c r="E64" s="301">
        <v>429</v>
      </c>
      <c r="F64" s="301"/>
      <c r="G64" s="305"/>
      <c r="H64" s="305"/>
      <c r="I64" s="305"/>
      <c r="J64" s="305"/>
      <c r="K64" s="305"/>
      <c r="L64" s="305"/>
      <c r="M64" s="301"/>
    </row>
  </sheetData>
  <mergeCells count="6">
    <mergeCell ref="A1:B1"/>
    <mergeCell ref="A2:M2"/>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280"/>
  <sheetViews>
    <sheetView zoomScale="80" zoomScaleNormal="80" workbookViewId="0">
      <pane ySplit="4" topLeftCell="A5" activePane="bottomLeft" state="frozen"/>
      <selection/>
      <selection pane="bottomLeft" activeCell="I2" sqref="I$1:I$1048576"/>
    </sheetView>
  </sheetViews>
  <sheetFormatPr defaultColWidth="6.875" defaultRowHeight="15"/>
  <cols>
    <col min="1" max="1" width="9.525" style="13" customWidth="1"/>
    <col min="2" max="2" width="8.11666666666667" style="5" customWidth="1"/>
    <col min="3" max="3" width="13.6" style="5" customWidth="1"/>
    <col min="4" max="4" width="6.71666666666667" style="5" customWidth="1"/>
    <col min="5" max="5" width="4.06666666666667" style="5" customWidth="1"/>
    <col min="6" max="6" width="5.15" style="5" customWidth="1"/>
    <col min="7" max="8" width="6.375" style="5" customWidth="1"/>
    <col min="9" max="9" width="9.05833333333333" style="5" customWidth="1"/>
    <col min="10" max="10" width="7.96666666666667" style="5" customWidth="1"/>
    <col min="11" max="11" width="6.875" style="5" customWidth="1"/>
    <col min="12" max="12" width="6.24166666666667" style="5" customWidth="1"/>
    <col min="13" max="13" width="7.5" style="5" customWidth="1"/>
    <col min="14" max="14" width="7.81666666666667" style="5" customWidth="1"/>
    <col min="15" max="15" width="8.43333333333333" style="5" customWidth="1"/>
    <col min="16" max="19" width="7.18333333333333" style="5" hidden="1" customWidth="1"/>
    <col min="20" max="20" width="6.4" style="5" hidden="1" customWidth="1"/>
    <col min="21" max="21" width="6.09166666666667" style="5" customWidth="1"/>
    <col min="22" max="22" width="5.93333333333333" style="5" customWidth="1"/>
    <col min="23" max="23" width="6.375" style="5" customWidth="1"/>
    <col min="24" max="24" width="6.09166666666667" style="5" customWidth="1"/>
    <col min="25" max="26" width="6.24166666666667" style="5" customWidth="1"/>
    <col min="27" max="27" width="5.775" style="5" customWidth="1"/>
    <col min="28" max="28" width="5.93333333333333" style="5" customWidth="1"/>
    <col min="29" max="30" width="5.625" style="5" customWidth="1"/>
    <col min="31" max="31" width="6.55833333333333" style="5" customWidth="1"/>
    <col min="32" max="32" width="9.525" style="5" customWidth="1"/>
    <col min="33" max="33" width="7.18333333333333" style="5" customWidth="1"/>
    <col min="34" max="34" width="5.61666666666667" style="5" customWidth="1"/>
    <col min="35" max="38" width="8" style="5" hidden="1" customWidth="1"/>
    <col min="39" max="39" width="23.375" style="5" hidden="1" customWidth="1"/>
    <col min="40" max="41" width="8" style="5" hidden="1" customWidth="1"/>
    <col min="42" max="241" width="8" style="5" customWidth="1"/>
    <col min="242" max="16384" width="6.875" style="5"/>
  </cols>
  <sheetData>
    <row r="1" s="1" customFormat="1" ht="41.1" customHeight="1" spans="1:33">
      <c r="A1" s="14" t="s">
        <v>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2" customFormat="1" ht="30" customHeight="1" spans="1:40">
      <c r="A2" s="15" t="s">
        <v>3</v>
      </c>
      <c r="B2" s="16" t="s">
        <v>75</v>
      </c>
      <c r="C2" s="16" t="s">
        <v>76</v>
      </c>
      <c r="D2" s="16" t="s">
        <v>77</v>
      </c>
      <c r="E2" s="16"/>
      <c r="F2" s="16" t="s">
        <v>78</v>
      </c>
      <c r="G2" s="16" t="s">
        <v>79</v>
      </c>
      <c r="H2" s="17" t="s">
        <v>80</v>
      </c>
      <c r="I2" s="83" t="s">
        <v>81</v>
      </c>
      <c r="J2" s="84"/>
      <c r="K2" s="84"/>
      <c r="L2" s="84"/>
      <c r="M2" s="84"/>
      <c r="N2" s="84"/>
      <c r="O2" s="84"/>
      <c r="P2" s="84"/>
      <c r="Q2" s="84"/>
      <c r="R2" s="84"/>
      <c r="S2" s="84"/>
      <c r="T2" s="84"/>
      <c r="U2" s="84"/>
      <c r="V2" s="102"/>
      <c r="W2" s="16" t="s">
        <v>82</v>
      </c>
      <c r="X2" s="16" t="s">
        <v>83</v>
      </c>
      <c r="Y2" s="16" t="s">
        <v>84</v>
      </c>
      <c r="Z2" s="16" t="s">
        <v>85</v>
      </c>
      <c r="AA2" s="16" t="s">
        <v>86</v>
      </c>
      <c r="AB2" s="16" t="s">
        <v>87</v>
      </c>
      <c r="AC2" s="16" t="s">
        <v>88</v>
      </c>
      <c r="AD2" s="16"/>
      <c r="AE2" s="16" t="s">
        <v>89</v>
      </c>
      <c r="AF2" s="16" t="s">
        <v>90</v>
      </c>
      <c r="AG2" s="16" t="s">
        <v>91</v>
      </c>
      <c r="AH2" s="16" t="s">
        <v>92</v>
      </c>
      <c r="AK2" s="83" t="s">
        <v>93</v>
      </c>
      <c r="AL2" s="84"/>
      <c r="AM2" s="84"/>
      <c r="AN2" s="102"/>
    </row>
    <row r="3" s="2" customFormat="1" ht="30" customHeight="1" spans="1:40">
      <c r="A3" s="15"/>
      <c r="B3" s="16"/>
      <c r="C3" s="16"/>
      <c r="D3" s="16" t="s">
        <v>94</v>
      </c>
      <c r="E3" s="16" t="s">
        <v>95</v>
      </c>
      <c r="F3" s="16"/>
      <c r="G3" s="16"/>
      <c r="H3" s="18"/>
      <c r="I3" s="17" t="s">
        <v>6</v>
      </c>
      <c r="J3" s="16" t="s">
        <v>96</v>
      </c>
      <c r="K3" s="16"/>
      <c r="L3" s="16"/>
      <c r="M3" s="16"/>
      <c r="N3" s="16"/>
      <c r="O3" s="16" t="s">
        <v>97</v>
      </c>
      <c r="P3" s="16"/>
      <c r="Q3" s="16"/>
      <c r="R3" s="16"/>
      <c r="S3" s="16"/>
      <c r="T3" s="16"/>
      <c r="U3" s="16"/>
      <c r="V3" s="16"/>
      <c r="W3" s="16"/>
      <c r="X3" s="16"/>
      <c r="Y3" s="16"/>
      <c r="Z3" s="16"/>
      <c r="AA3" s="16"/>
      <c r="AB3" s="16"/>
      <c r="AC3" s="16"/>
      <c r="AD3" s="16"/>
      <c r="AE3" s="16"/>
      <c r="AF3" s="16"/>
      <c r="AG3" s="16"/>
      <c r="AH3" s="16"/>
      <c r="AK3" s="110" t="s">
        <v>98</v>
      </c>
      <c r="AL3" s="110" t="s">
        <v>99</v>
      </c>
      <c r="AM3" s="110" t="s">
        <v>100</v>
      </c>
      <c r="AN3" s="110" t="s">
        <v>101</v>
      </c>
    </row>
    <row r="4" s="2" customFormat="1" ht="65" customHeight="1" spans="1:40">
      <c r="A4" s="15"/>
      <c r="B4" s="16"/>
      <c r="C4" s="16"/>
      <c r="D4" s="16"/>
      <c r="E4" s="16"/>
      <c r="F4" s="16"/>
      <c r="G4" s="16"/>
      <c r="H4" s="19"/>
      <c r="I4" s="19"/>
      <c r="J4" s="16" t="s">
        <v>102</v>
      </c>
      <c r="K4" s="16" t="s">
        <v>103</v>
      </c>
      <c r="L4" s="16" t="s">
        <v>104</v>
      </c>
      <c r="M4" s="16" t="s">
        <v>105</v>
      </c>
      <c r="N4" s="16" t="s">
        <v>106</v>
      </c>
      <c r="O4" s="16" t="s">
        <v>107</v>
      </c>
      <c r="P4" s="16" t="s">
        <v>108</v>
      </c>
      <c r="Q4" s="16" t="s">
        <v>109</v>
      </c>
      <c r="R4" s="16" t="s">
        <v>110</v>
      </c>
      <c r="S4" s="16" t="s">
        <v>111</v>
      </c>
      <c r="T4" s="16" t="s">
        <v>112</v>
      </c>
      <c r="U4" s="16" t="s">
        <v>113</v>
      </c>
      <c r="V4" s="16" t="s">
        <v>114</v>
      </c>
      <c r="W4" s="16"/>
      <c r="X4" s="16"/>
      <c r="Y4" s="16"/>
      <c r="Z4" s="16"/>
      <c r="AA4" s="16"/>
      <c r="AB4" s="16"/>
      <c r="AC4" s="16" t="s">
        <v>115</v>
      </c>
      <c r="AD4" s="16" t="s">
        <v>116</v>
      </c>
      <c r="AE4" s="16"/>
      <c r="AF4" s="16"/>
      <c r="AG4" s="16"/>
      <c r="AH4" s="16"/>
      <c r="AK4" s="110" t="s">
        <v>117</v>
      </c>
      <c r="AL4" s="110" t="s">
        <v>118</v>
      </c>
      <c r="AM4" s="110" t="s">
        <v>119</v>
      </c>
      <c r="AN4" s="110" t="s">
        <v>120</v>
      </c>
    </row>
    <row r="5" s="3" customFormat="1" ht="35.1" customHeight="1" spans="1:40">
      <c r="A5" s="20" t="s">
        <v>121</v>
      </c>
      <c r="B5" s="21">
        <f>B6+B80+B92+B104+B117+B126+B132+B189+B198+B273</f>
        <v>230</v>
      </c>
      <c r="C5" s="21">
        <f>C6+C80+C92+C104+C117+C126+C132+C189+C198+C273</f>
        <v>0</v>
      </c>
      <c r="D5" s="21">
        <f>D6+D80+D92+D104+D117+D126+D132+D189+D198+D273</f>
        <v>0</v>
      </c>
      <c r="E5" s="21">
        <f>E6+E80+E92+E104+E117+E126+E132+E189+E198+E273</f>
        <v>0</v>
      </c>
      <c r="F5" s="21">
        <f>F6+F80+F92+F104+F117+F126+F132+F189+F198+F273</f>
        <v>0</v>
      </c>
      <c r="G5" s="21">
        <f>G6+G80+G92+G104+G117+G126+G132+G189+G198+G273</f>
        <v>0</v>
      </c>
      <c r="H5" s="21">
        <f>H6+H80+H92+H104+H117+H126+H132+H189+H198+H273</f>
        <v>0</v>
      </c>
      <c r="I5" s="85">
        <f t="shared" ref="I5:V5" si="0">I6+I80+I92+I104+I117+I126+I132+I189+I198+I273</f>
        <v>31261.0154</v>
      </c>
      <c r="J5" s="85">
        <f t="shared" si="0"/>
        <v>17214.72</v>
      </c>
      <c r="K5" s="85">
        <f t="shared" si="0"/>
        <v>5920</v>
      </c>
      <c r="L5" s="85">
        <f t="shared" si="0"/>
        <v>4005</v>
      </c>
      <c r="M5" s="85">
        <f t="shared" si="0"/>
        <v>1667.4</v>
      </c>
      <c r="N5" s="85">
        <f t="shared" si="0"/>
        <v>5622.32</v>
      </c>
      <c r="O5" s="85">
        <f t="shared" si="0"/>
        <v>13294.5154</v>
      </c>
      <c r="P5" s="85">
        <f t="shared" si="0"/>
        <v>0</v>
      </c>
      <c r="Q5" s="85">
        <f t="shared" si="0"/>
        <v>0</v>
      </c>
      <c r="R5" s="85">
        <f t="shared" si="0"/>
        <v>0</v>
      </c>
      <c r="S5" s="85">
        <f t="shared" si="0"/>
        <v>0</v>
      </c>
      <c r="T5" s="85">
        <f t="shared" si="0"/>
        <v>0</v>
      </c>
      <c r="U5" s="85">
        <f t="shared" si="0"/>
        <v>110</v>
      </c>
      <c r="V5" s="85">
        <f t="shared" si="0"/>
        <v>641.78</v>
      </c>
      <c r="W5" s="21"/>
      <c r="X5" s="21"/>
      <c r="Y5" s="21"/>
      <c r="Z5" s="21"/>
      <c r="AA5" s="21"/>
      <c r="AB5" s="21"/>
      <c r="AC5" s="21"/>
      <c r="AD5" s="21"/>
      <c r="AE5" s="21"/>
      <c r="AF5" s="21"/>
      <c r="AG5" s="21"/>
      <c r="AH5" s="21"/>
      <c r="AK5" s="111"/>
      <c r="AL5" s="111" t="s">
        <v>122</v>
      </c>
      <c r="AM5" s="111"/>
      <c r="AN5" s="111"/>
    </row>
    <row r="6" s="4" customFormat="1" ht="35.1" customHeight="1" spans="1:40">
      <c r="A6" s="22" t="s">
        <v>17</v>
      </c>
      <c r="B6" s="23">
        <f>B7+B12+B18+B19+B21</f>
        <v>76</v>
      </c>
      <c r="C6" s="23">
        <f>C7+C12+C18+C19+C21</f>
        <v>0</v>
      </c>
      <c r="D6" s="23">
        <f>D7+D12+D18+D19+D21</f>
        <v>0</v>
      </c>
      <c r="E6" s="23">
        <f>E7+E12+E18+E19+E21</f>
        <v>0</v>
      </c>
      <c r="F6" s="23">
        <f>F7+F12+F18+F19+F21</f>
        <v>0</v>
      </c>
      <c r="G6" s="23">
        <f>G7+G12+G18+G19+G21</f>
        <v>0</v>
      </c>
      <c r="H6" s="23">
        <f>H7+H12+H18+H19+H21</f>
        <v>0</v>
      </c>
      <c r="I6" s="23">
        <f t="shared" ref="I6:V6" si="1">I7+I12+I18+I19+I21</f>
        <v>10061.32</v>
      </c>
      <c r="J6" s="23">
        <f t="shared" si="1"/>
        <v>9650.7</v>
      </c>
      <c r="K6" s="23">
        <f t="shared" si="1"/>
        <v>4448.9</v>
      </c>
      <c r="L6" s="23">
        <f t="shared" si="1"/>
        <v>2865</v>
      </c>
      <c r="M6" s="23">
        <f t="shared" si="1"/>
        <v>541.5</v>
      </c>
      <c r="N6" s="23">
        <f t="shared" si="1"/>
        <v>1795.3</v>
      </c>
      <c r="O6" s="23">
        <f t="shared" si="1"/>
        <v>323.53</v>
      </c>
      <c r="P6" s="23">
        <f t="shared" si="1"/>
        <v>0</v>
      </c>
      <c r="Q6" s="23">
        <f t="shared" si="1"/>
        <v>0</v>
      </c>
      <c r="R6" s="23">
        <f t="shared" si="1"/>
        <v>0</v>
      </c>
      <c r="S6" s="23">
        <f t="shared" si="1"/>
        <v>0</v>
      </c>
      <c r="T6" s="23">
        <f t="shared" si="1"/>
        <v>0</v>
      </c>
      <c r="U6" s="23">
        <f t="shared" si="1"/>
        <v>0</v>
      </c>
      <c r="V6" s="23">
        <f t="shared" si="1"/>
        <v>87.09</v>
      </c>
      <c r="W6" s="23"/>
      <c r="X6" s="23"/>
      <c r="Y6" s="23"/>
      <c r="Z6" s="23"/>
      <c r="AA6" s="23"/>
      <c r="AB6" s="23"/>
      <c r="AC6" s="23"/>
      <c r="AD6" s="23"/>
      <c r="AE6" s="23"/>
      <c r="AF6" s="23"/>
      <c r="AG6" s="23"/>
      <c r="AH6" s="23"/>
      <c r="AK6" s="112"/>
      <c r="AL6" s="112" t="s">
        <v>123</v>
      </c>
      <c r="AM6" s="112"/>
      <c r="AN6" s="112"/>
    </row>
    <row r="7" s="4" customFormat="1" ht="35.1" customHeight="1" spans="1:40">
      <c r="A7" s="22" t="s">
        <v>18</v>
      </c>
      <c r="B7" s="23">
        <v>4</v>
      </c>
      <c r="C7" s="23"/>
      <c r="D7" s="23"/>
      <c r="E7" s="23"/>
      <c r="F7" s="23"/>
      <c r="G7" s="23"/>
      <c r="H7" s="23"/>
      <c r="I7" s="23">
        <f>SUM(I8:I11)</f>
        <v>197</v>
      </c>
      <c r="J7" s="23">
        <f t="shared" ref="J7:V7" si="2">SUM(J8:J11)</f>
        <v>102</v>
      </c>
      <c r="K7" s="23">
        <f t="shared" si="2"/>
        <v>0</v>
      </c>
      <c r="L7" s="23">
        <f t="shared" si="2"/>
        <v>102</v>
      </c>
      <c r="M7" s="23">
        <f t="shared" si="2"/>
        <v>0</v>
      </c>
      <c r="N7" s="23">
        <f t="shared" si="2"/>
        <v>0</v>
      </c>
      <c r="O7" s="23">
        <f t="shared" si="2"/>
        <v>95</v>
      </c>
      <c r="P7" s="23">
        <f t="shared" si="2"/>
        <v>0</v>
      </c>
      <c r="Q7" s="23">
        <f t="shared" si="2"/>
        <v>0</v>
      </c>
      <c r="R7" s="23">
        <f t="shared" si="2"/>
        <v>0</v>
      </c>
      <c r="S7" s="23">
        <f t="shared" si="2"/>
        <v>0</v>
      </c>
      <c r="T7" s="23">
        <f t="shared" si="2"/>
        <v>0</v>
      </c>
      <c r="U7" s="23">
        <f t="shared" si="2"/>
        <v>0</v>
      </c>
      <c r="V7" s="23">
        <f t="shared" si="2"/>
        <v>0</v>
      </c>
      <c r="W7" s="23"/>
      <c r="X7" s="23"/>
      <c r="Y7" s="23"/>
      <c r="Z7" s="23"/>
      <c r="AA7" s="23"/>
      <c r="AB7" s="23"/>
      <c r="AC7" s="23"/>
      <c r="AD7" s="23"/>
      <c r="AE7" s="23"/>
      <c r="AF7" s="23"/>
      <c r="AG7" s="23"/>
      <c r="AH7" s="23"/>
      <c r="AK7" s="113"/>
      <c r="AL7" s="113"/>
      <c r="AM7" s="113"/>
      <c r="AN7" s="113"/>
    </row>
    <row r="8" s="5" customFormat="1" ht="96" customHeight="1" spans="1:34">
      <c r="A8" s="24" t="s">
        <v>124</v>
      </c>
      <c r="B8" s="25" t="s">
        <v>125</v>
      </c>
      <c r="C8" s="25" t="s">
        <v>126</v>
      </c>
      <c r="D8" s="26" t="s">
        <v>127</v>
      </c>
      <c r="E8" s="25" t="s">
        <v>127</v>
      </c>
      <c r="F8" s="25" t="s">
        <v>123</v>
      </c>
      <c r="G8" s="25" t="s">
        <v>128</v>
      </c>
      <c r="H8" s="25" t="s">
        <v>129</v>
      </c>
      <c r="I8" s="25">
        <v>50</v>
      </c>
      <c r="J8" s="25"/>
      <c r="K8" s="25"/>
      <c r="L8" s="25"/>
      <c r="M8" s="25"/>
      <c r="N8" s="25"/>
      <c r="O8" s="25">
        <v>50</v>
      </c>
      <c r="P8" s="25"/>
      <c r="Q8" s="25"/>
      <c r="R8" s="25"/>
      <c r="S8" s="25"/>
      <c r="T8" s="25"/>
      <c r="U8" s="25"/>
      <c r="V8" s="25"/>
      <c r="W8" s="25" t="s">
        <v>119</v>
      </c>
      <c r="X8" s="25" t="s">
        <v>101</v>
      </c>
      <c r="Y8" s="25" t="s">
        <v>120</v>
      </c>
      <c r="Z8" s="25" t="s">
        <v>120</v>
      </c>
      <c r="AA8" s="25" t="s">
        <v>120</v>
      </c>
      <c r="AB8" s="25" t="s">
        <v>120</v>
      </c>
      <c r="AC8" s="25">
        <v>90</v>
      </c>
      <c r="AD8" s="25">
        <v>225</v>
      </c>
      <c r="AE8" s="25">
        <v>500</v>
      </c>
      <c r="AF8" s="25" t="s">
        <v>130</v>
      </c>
      <c r="AG8" s="25" t="s">
        <v>131</v>
      </c>
      <c r="AH8" s="114"/>
    </row>
    <row r="9" s="5" customFormat="1" ht="31" customHeight="1" spans="1:34">
      <c r="A9" s="24" t="s">
        <v>132</v>
      </c>
      <c r="B9" s="26" t="s">
        <v>133</v>
      </c>
      <c r="C9" s="26" t="s">
        <v>134</v>
      </c>
      <c r="D9" s="26" t="s">
        <v>127</v>
      </c>
      <c r="E9" s="26" t="s">
        <v>127</v>
      </c>
      <c r="F9" s="26" t="s">
        <v>123</v>
      </c>
      <c r="G9" s="26" t="s">
        <v>128</v>
      </c>
      <c r="H9" s="26" t="s">
        <v>129</v>
      </c>
      <c r="I9" s="26">
        <v>20</v>
      </c>
      <c r="J9" s="26"/>
      <c r="K9" s="26"/>
      <c r="L9" s="26"/>
      <c r="M9" s="26"/>
      <c r="N9" s="26"/>
      <c r="O9" s="26">
        <v>20</v>
      </c>
      <c r="P9" s="26"/>
      <c r="Q9" s="26"/>
      <c r="R9" s="26"/>
      <c r="S9" s="26"/>
      <c r="T9" s="26"/>
      <c r="U9" s="26"/>
      <c r="V9" s="26"/>
      <c r="W9" s="26" t="s">
        <v>119</v>
      </c>
      <c r="X9" s="26" t="s">
        <v>101</v>
      </c>
      <c r="Y9" s="26" t="s">
        <v>120</v>
      </c>
      <c r="Z9" s="26" t="s">
        <v>120</v>
      </c>
      <c r="AA9" s="26" t="s">
        <v>120</v>
      </c>
      <c r="AB9" s="26" t="s">
        <v>120</v>
      </c>
      <c r="AC9" s="26">
        <v>90</v>
      </c>
      <c r="AD9" s="26">
        <v>225</v>
      </c>
      <c r="AE9" s="26">
        <v>500</v>
      </c>
      <c r="AF9" s="26" t="s">
        <v>130</v>
      </c>
      <c r="AG9" s="26" t="s">
        <v>131</v>
      </c>
      <c r="AH9" s="26"/>
    </row>
    <row r="10" s="5" customFormat="1" ht="35" customHeight="1" spans="1:34">
      <c r="A10" s="24" t="s">
        <v>135</v>
      </c>
      <c r="B10" s="26" t="s">
        <v>136</v>
      </c>
      <c r="C10" s="26" t="s">
        <v>137</v>
      </c>
      <c r="D10" s="26" t="s">
        <v>138</v>
      </c>
      <c r="E10" s="26" t="s">
        <v>139</v>
      </c>
      <c r="F10" s="26" t="s">
        <v>123</v>
      </c>
      <c r="G10" s="26" t="s">
        <v>128</v>
      </c>
      <c r="H10" s="26" t="s">
        <v>129</v>
      </c>
      <c r="I10" s="26">
        <v>25</v>
      </c>
      <c r="J10" s="26"/>
      <c r="K10" s="26"/>
      <c r="L10" s="26"/>
      <c r="M10" s="26"/>
      <c r="N10" s="26"/>
      <c r="O10" s="26">
        <v>25</v>
      </c>
      <c r="P10" s="26"/>
      <c r="Q10" s="26"/>
      <c r="R10" s="26"/>
      <c r="S10" s="26"/>
      <c r="T10" s="26"/>
      <c r="U10" s="26"/>
      <c r="V10" s="26"/>
      <c r="W10" s="26" t="s">
        <v>119</v>
      </c>
      <c r="X10" s="26" t="s">
        <v>101</v>
      </c>
      <c r="Y10" s="26" t="s">
        <v>120</v>
      </c>
      <c r="Z10" s="26" t="s">
        <v>120</v>
      </c>
      <c r="AA10" s="26" t="s">
        <v>120</v>
      </c>
      <c r="AB10" s="26" t="s">
        <v>120</v>
      </c>
      <c r="AC10" s="26">
        <v>42</v>
      </c>
      <c r="AD10" s="26">
        <v>105</v>
      </c>
      <c r="AE10" s="26">
        <v>350</v>
      </c>
      <c r="AF10" s="26" t="s">
        <v>130</v>
      </c>
      <c r="AG10" s="26" t="s">
        <v>131</v>
      </c>
      <c r="AH10" s="26"/>
    </row>
    <row r="11" s="5" customFormat="1" ht="33" customHeight="1" spans="1:34">
      <c r="A11" s="24" t="s">
        <v>140</v>
      </c>
      <c r="B11" s="27" t="s">
        <v>141</v>
      </c>
      <c r="C11" s="27" t="s">
        <v>142</v>
      </c>
      <c r="D11" s="28" t="s">
        <v>143</v>
      </c>
      <c r="E11" s="28" t="s">
        <v>144</v>
      </c>
      <c r="F11" s="28" t="s">
        <v>123</v>
      </c>
      <c r="G11" s="28" t="s">
        <v>145</v>
      </c>
      <c r="H11" s="28" t="s">
        <v>146</v>
      </c>
      <c r="I11" s="28">
        <f>J11</f>
        <v>102</v>
      </c>
      <c r="J11" s="28">
        <f>SUM(K11:N11)</f>
        <v>102</v>
      </c>
      <c r="K11" s="28"/>
      <c r="L11" s="28">
        <v>102</v>
      </c>
      <c r="M11" s="28"/>
      <c r="N11" s="28"/>
      <c r="O11" s="28"/>
      <c r="P11" s="28"/>
      <c r="Q11" s="28"/>
      <c r="R11" s="28"/>
      <c r="S11" s="28"/>
      <c r="T11" s="28"/>
      <c r="U11" s="28"/>
      <c r="V11" s="28"/>
      <c r="W11" s="28" t="s">
        <v>119</v>
      </c>
      <c r="X11" s="28" t="s">
        <v>101</v>
      </c>
      <c r="Y11" s="28" t="s">
        <v>120</v>
      </c>
      <c r="Z11" s="28" t="s">
        <v>120</v>
      </c>
      <c r="AA11" s="28" t="s">
        <v>120</v>
      </c>
      <c r="AB11" s="28" t="s">
        <v>120</v>
      </c>
      <c r="AC11" s="28">
        <v>5522</v>
      </c>
      <c r="AD11" s="28">
        <v>12339</v>
      </c>
      <c r="AE11" s="28">
        <v>12339</v>
      </c>
      <c r="AF11" s="27" t="s">
        <v>147</v>
      </c>
      <c r="AG11" s="27" t="s">
        <v>148</v>
      </c>
      <c r="AH11" s="114"/>
    </row>
    <row r="12" ht="34" customHeight="1" spans="1:34">
      <c r="A12" s="29" t="s">
        <v>19</v>
      </c>
      <c r="B12" s="26">
        <v>5</v>
      </c>
      <c r="C12" s="26"/>
      <c r="D12" s="25"/>
      <c r="E12" s="25"/>
      <c r="F12" s="25"/>
      <c r="G12" s="25"/>
      <c r="H12" s="25"/>
      <c r="I12" s="25">
        <v>376</v>
      </c>
      <c r="J12" s="25">
        <v>376</v>
      </c>
      <c r="K12" s="25"/>
      <c r="L12" s="25"/>
      <c r="M12" s="25"/>
      <c r="N12" s="25">
        <v>376</v>
      </c>
      <c r="O12" s="25"/>
      <c r="P12" s="25"/>
      <c r="Q12" s="25"/>
      <c r="R12" s="25"/>
      <c r="S12" s="25"/>
      <c r="T12" s="25"/>
      <c r="U12" s="25"/>
      <c r="V12" s="25"/>
      <c r="W12" s="25"/>
      <c r="X12" s="25"/>
      <c r="Y12" s="25"/>
      <c r="Z12" s="25"/>
      <c r="AA12" s="25"/>
      <c r="AB12" s="25"/>
      <c r="AC12" s="25"/>
      <c r="AD12" s="25"/>
      <c r="AE12" s="25"/>
      <c r="AF12" s="25"/>
      <c r="AG12" s="25"/>
      <c r="AH12" s="114"/>
    </row>
    <row r="13" s="6" customFormat="1" ht="28" customHeight="1" spans="1:34">
      <c r="A13" s="30" t="s">
        <v>124</v>
      </c>
      <c r="B13" s="31" t="s">
        <v>149</v>
      </c>
      <c r="C13" s="31" t="s">
        <v>150</v>
      </c>
      <c r="D13" s="31" t="s">
        <v>151</v>
      </c>
      <c r="E13" s="31" t="s">
        <v>152</v>
      </c>
      <c r="F13" s="31" t="s">
        <v>123</v>
      </c>
      <c r="G13" s="32" t="s">
        <v>151</v>
      </c>
      <c r="H13" s="32" t="s">
        <v>153</v>
      </c>
      <c r="I13" s="31">
        <v>75</v>
      </c>
      <c r="J13" s="31">
        <v>75</v>
      </c>
      <c r="K13" s="31"/>
      <c r="L13" s="31"/>
      <c r="M13" s="31"/>
      <c r="N13" s="31">
        <v>75</v>
      </c>
      <c r="O13" s="31"/>
      <c r="P13" s="31"/>
      <c r="Q13" s="31"/>
      <c r="R13" s="31"/>
      <c r="S13" s="31"/>
      <c r="T13" s="31"/>
      <c r="U13" s="31"/>
      <c r="V13" s="31"/>
      <c r="W13" s="103" t="s">
        <v>119</v>
      </c>
      <c r="X13" s="103" t="s">
        <v>120</v>
      </c>
      <c r="Y13" s="103" t="s">
        <v>120</v>
      </c>
      <c r="Z13" s="103" t="s">
        <v>120</v>
      </c>
      <c r="AA13" s="103" t="s">
        <v>120</v>
      </c>
      <c r="AB13" s="103" t="s">
        <v>120</v>
      </c>
      <c r="AC13" s="31">
        <v>253</v>
      </c>
      <c r="AD13" s="31">
        <v>920</v>
      </c>
      <c r="AE13" s="31">
        <v>2250</v>
      </c>
      <c r="AF13" s="105" t="s">
        <v>154</v>
      </c>
      <c r="AG13" s="31" t="s">
        <v>155</v>
      </c>
      <c r="AH13" s="71"/>
    </row>
    <row r="14" s="6" customFormat="1" ht="30" customHeight="1" spans="1:34">
      <c r="A14" s="33">
        <v>2</v>
      </c>
      <c r="B14" s="34" t="s">
        <v>156</v>
      </c>
      <c r="C14" s="34" t="s">
        <v>157</v>
      </c>
      <c r="D14" s="34" t="s">
        <v>151</v>
      </c>
      <c r="E14" s="34" t="s">
        <v>158</v>
      </c>
      <c r="F14" s="34" t="s">
        <v>123</v>
      </c>
      <c r="G14" s="35" t="s">
        <v>151</v>
      </c>
      <c r="H14" s="35" t="s">
        <v>153</v>
      </c>
      <c r="I14" s="86">
        <v>10</v>
      </c>
      <c r="J14" s="86">
        <v>10</v>
      </c>
      <c r="K14" s="34"/>
      <c r="L14" s="34"/>
      <c r="M14" s="34"/>
      <c r="N14" s="86">
        <v>10</v>
      </c>
      <c r="O14" s="34"/>
      <c r="P14" s="34"/>
      <c r="Q14" s="34"/>
      <c r="R14" s="34"/>
      <c r="S14" s="34"/>
      <c r="T14" s="34"/>
      <c r="U14" s="34"/>
      <c r="V14" s="34"/>
      <c r="W14" s="104" t="s">
        <v>119</v>
      </c>
      <c r="X14" s="104" t="s">
        <v>120</v>
      </c>
      <c r="Y14" s="104" t="s">
        <v>120</v>
      </c>
      <c r="Z14" s="104" t="s">
        <v>120</v>
      </c>
      <c r="AA14" s="104" t="s">
        <v>120</v>
      </c>
      <c r="AB14" s="104" t="s">
        <v>120</v>
      </c>
      <c r="AC14" s="86">
        <v>64</v>
      </c>
      <c r="AD14" s="86">
        <v>237</v>
      </c>
      <c r="AE14" s="34">
        <v>1090</v>
      </c>
      <c r="AF14" s="106" t="s">
        <v>154</v>
      </c>
      <c r="AG14" s="34" t="s">
        <v>155</v>
      </c>
      <c r="AH14" s="115"/>
    </row>
    <row r="15" s="6" customFormat="1" ht="36" customHeight="1" spans="1:34">
      <c r="A15" s="36" t="s">
        <v>135</v>
      </c>
      <c r="B15" s="37" t="s">
        <v>159</v>
      </c>
      <c r="C15" s="38" t="s">
        <v>160</v>
      </c>
      <c r="D15" s="39" t="s">
        <v>151</v>
      </c>
      <c r="E15" s="39" t="s">
        <v>152</v>
      </c>
      <c r="F15" s="40" t="s">
        <v>123</v>
      </c>
      <c r="G15" s="35" t="s">
        <v>151</v>
      </c>
      <c r="H15" s="35" t="s">
        <v>153</v>
      </c>
      <c r="I15" s="87">
        <v>135</v>
      </c>
      <c r="J15" s="87">
        <v>135</v>
      </c>
      <c r="K15" s="40"/>
      <c r="L15" s="40"/>
      <c r="M15" s="40"/>
      <c r="N15" s="87">
        <v>135</v>
      </c>
      <c r="O15" s="40"/>
      <c r="P15" s="40"/>
      <c r="Q15" s="40"/>
      <c r="R15" s="40"/>
      <c r="S15" s="40"/>
      <c r="T15" s="40"/>
      <c r="U15" s="40"/>
      <c r="V15" s="40"/>
      <c r="W15" s="40" t="s">
        <v>119</v>
      </c>
      <c r="X15" s="104" t="s">
        <v>120</v>
      </c>
      <c r="Y15" s="40" t="s">
        <v>120</v>
      </c>
      <c r="Z15" s="40" t="s">
        <v>101</v>
      </c>
      <c r="AA15" s="40" t="s">
        <v>101</v>
      </c>
      <c r="AB15" s="40" t="s">
        <v>120</v>
      </c>
      <c r="AC15" s="40">
        <v>267</v>
      </c>
      <c r="AD15" s="40">
        <v>780</v>
      </c>
      <c r="AE15" s="40">
        <v>1500</v>
      </c>
      <c r="AF15" s="40" t="s">
        <v>161</v>
      </c>
      <c r="AG15" s="40" t="s">
        <v>162</v>
      </c>
      <c r="AH15" s="115"/>
    </row>
    <row r="16" s="6" customFormat="1" ht="34" customHeight="1" spans="1:34">
      <c r="A16" s="33">
        <v>4</v>
      </c>
      <c r="B16" s="34" t="s">
        <v>163</v>
      </c>
      <c r="C16" s="34" t="s">
        <v>164</v>
      </c>
      <c r="D16" s="34" t="s">
        <v>151</v>
      </c>
      <c r="E16" s="34" t="s">
        <v>165</v>
      </c>
      <c r="F16" s="34" t="s">
        <v>123</v>
      </c>
      <c r="G16" s="35" t="s">
        <v>151</v>
      </c>
      <c r="H16" s="35" t="s">
        <v>153</v>
      </c>
      <c r="I16" s="86">
        <v>56</v>
      </c>
      <c r="J16" s="86">
        <v>56</v>
      </c>
      <c r="K16" s="86"/>
      <c r="L16" s="86"/>
      <c r="M16" s="86"/>
      <c r="N16" s="86">
        <v>56</v>
      </c>
      <c r="O16" s="86"/>
      <c r="P16" s="86"/>
      <c r="Q16" s="86"/>
      <c r="R16" s="86"/>
      <c r="S16" s="86"/>
      <c r="T16" s="86"/>
      <c r="U16" s="86"/>
      <c r="V16" s="86"/>
      <c r="W16" s="104" t="s">
        <v>119</v>
      </c>
      <c r="X16" s="104" t="s">
        <v>120</v>
      </c>
      <c r="Y16" s="104" t="s">
        <v>120</v>
      </c>
      <c r="Z16" s="104" t="s">
        <v>120</v>
      </c>
      <c r="AA16" s="104" t="s">
        <v>120</v>
      </c>
      <c r="AB16" s="104" t="s">
        <v>120</v>
      </c>
      <c r="AC16" s="86">
        <v>185</v>
      </c>
      <c r="AD16" s="86">
        <v>711</v>
      </c>
      <c r="AE16" s="34">
        <v>1535</v>
      </c>
      <c r="AF16" s="106" t="s">
        <v>154</v>
      </c>
      <c r="AG16" s="34" t="s">
        <v>155</v>
      </c>
      <c r="AH16" s="115"/>
    </row>
    <row r="17" s="6" customFormat="1" ht="46" customHeight="1" spans="1:34">
      <c r="A17" s="41" t="s">
        <v>166</v>
      </c>
      <c r="B17" s="34" t="s">
        <v>167</v>
      </c>
      <c r="C17" s="34" t="s">
        <v>168</v>
      </c>
      <c r="D17" s="42" t="s">
        <v>169</v>
      </c>
      <c r="E17" s="42" t="s">
        <v>170</v>
      </c>
      <c r="F17" s="42" t="s">
        <v>123</v>
      </c>
      <c r="G17" s="42" t="s">
        <v>169</v>
      </c>
      <c r="H17" s="42" t="s">
        <v>171</v>
      </c>
      <c r="I17" s="42">
        <v>100</v>
      </c>
      <c r="J17" s="42">
        <v>100</v>
      </c>
      <c r="K17" s="42"/>
      <c r="L17" s="42"/>
      <c r="M17" s="42"/>
      <c r="N17" s="42">
        <v>100</v>
      </c>
      <c r="O17" s="42"/>
      <c r="P17" s="42"/>
      <c r="Q17" s="42"/>
      <c r="R17" s="42"/>
      <c r="S17" s="42"/>
      <c r="T17" s="42"/>
      <c r="U17" s="42"/>
      <c r="V17" s="42"/>
      <c r="W17" s="42" t="s">
        <v>119</v>
      </c>
      <c r="X17" s="42" t="s">
        <v>101</v>
      </c>
      <c r="Y17" s="42" t="s">
        <v>120</v>
      </c>
      <c r="Z17" s="42" t="s">
        <v>101</v>
      </c>
      <c r="AA17" s="42" t="s">
        <v>101</v>
      </c>
      <c r="AB17" s="42" t="s">
        <v>120</v>
      </c>
      <c r="AC17" s="42">
        <v>10</v>
      </c>
      <c r="AD17" s="42">
        <v>30</v>
      </c>
      <c r="AE17" s="42">
        <v>30</v>
      </c>
      <c r="AF17" s="42" t="s">
        <v>172</v>
      </c>
      <c r="AG17" s="34" t="s">
        <v>155</v>
      </c>
      <c r="AH17" s="116"/>
    </row>
    <row r="18" ht="29" customHeight="1" spans="1:34">
      <c r="A18" s="24" t="s">
        <v>20</v>
      </c>
      <c r="B18" s="3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114"/>
    </row>
    <row r="19" ht="32" customHeight="1" spans="1:34">
      <c r="A19" s="24" t="s">
        <v>21</v>
      </c>
      <c r="B19" s="43">
        <v>1</v>
      </c>
      <c r="C19" s="25"/>
      <c r="D19" s="25"/>
      <c r="E19" s="25"/>
      <c r="F19" s="25"/>
      <c r="G19" s="25"/>
      <c r="H19" s="25"/>
      <c r="I19" s="28">
        <f>O19</f>
        <v>228.53</v>
      </c>
      <c r="J19" s="28"/>
      <c r="K19" s="88"/>
      <c r="L19" s="28"/>
      <c r="M19" s="28"/>
      <c r="N19" s="28"/>
      <c r="O19" s="28">
        <v>228.53</v>
      </c>
      <c r="P19" s="28"/>
      <c r="Q19" s="28"/>
      <c r="R19" s="28"/>
      <c r="S19" s="28"/>
      <c r="T19" s="28"/>
      <c r="U19" s="28"/>
      <c r="V19" s="28"/>
      <c r="W19" s="25"/>
      <c r="X19" s="25"/>
      <c r="Y19" s="25"/>
      <c r="Z19" s="25"/>
      <c r="AA19" s="25"/>
      <c r="AB19" s="25"/>
      <c r="AC19" s="25"/>
      <c r="AD19" s="25"/>
      <c r="AE19" s="25"/>
      <c r="AF19" s="25"/>
      <c r="AG19" s="25"/>
      <c r="AH19" s="114"/>
    </row>
    <row r="20" s="5" customFormat="1" ht="35" customHeight="1" spans="1:34">
      <c r="A20" s="44"/>
      <c r="B20" s="45" t="s">
        <v>173</v>
      </c>
      <c r="C20" s="27" t="s">
        <v>174</v>
      </c>
      <c r="D20" s="28" t="s">
        <v>143</v>
      </c>
      <c r="E20" s="28" t="s">
        <v>175</v>
      </c>
      <c r="F20" s="28" t="s">
        <v>123</v>
      </c>
      <c r="G20" s="28" t="s">
        <v>145</v>
      </c>
      <c r="H20" s="28" t="s">
        <v>146</v>
      </c>
      <c r="I20" s="28">
        <f>O20</f>
        <v>228.53</v>
      </c>
      <c r="J20" s="28"/>
      <c r="K20" s="88"/>
      <c r="L20" s="28"/>
      <c r="M20" s="28"/>
      <c r="N20" s="28"/>
      <c r="O20" s="28">
        <v>228.53</v>
      </c>
      <c r="P20" s="28"/>
      <c r="Q20" s="28"/>
      <c r="R20" s="28"/>
      <c r="S20" s="28"/>
      <c r="T20" s="28"/>
      <c r="U20" s="28"/>
      <c r="V20" s="28"/>
      <c r="W20" s="28" t="s">
        <v>119</v>
      </c>
      <c r="X20" s="28" t="s">
        <v>101</v>
      </c>
      <c r="Y20" s="28" t="s">
        <v>120</v>
      </c>
      <c r="Z20" s="28" t="s">
        <v>120</v>
      </c>
      <c r="AA20" s="28" t="s">
        <v>120</v>
      </c>
      <c r="AB20" s="28" t="s">
        <v>101</v>
      </c>
      <c r="AC20" s="28">
        <v>1000</v>
      </c>
      <c r="AD20" s="28">
        <v>3901</v>
      </c>
      <c r="AE20" s="28">
        <v>7612</v>
      </c>
      <c r="AF20" s="27" t="s">
        <v>176</v>
      </c>
      <c r="AG20" s="27" t="s">
        <v>177</v>
      </c>
      <c r="AH20" s="114"/>
    </row>
    <row r="21" ht="35.1" customHeight="1" spans="1:34">
      <c r="A21" s="24" t="s">
        <v>22</v>
      </c>
      <c r="B21" s="43">
        <v>66</v>
      </c>
      <c r="C21" s="25"/>
      <c r="D21" s="25"/>
      <c r="E21" s="25"/>
      <c r="F21" s="25"/>
      <c r="G21" s="25"/>
      <c r="H21" s="25"/>
      <c r="I21" s="25">
        <f>SUM(I22:I79)</f>
        <v>9259.79</v>
      </c>
      <c r="J21" s="25">
        <f>SUM(J22:J79)</f>
        <v>9172.7</v>
      </c>
      <c r="K21" s="25">
        <f t="shared" ref="K21:V21" si="3">SUM(K22:K79)</f>
        <v>4448.9</v>
      </c>
      <c r="L21" s="25">
        <f t="shared" si="3"/>
        <v>2763</v>
      </c>
      <c r="M21" s="25">
        <f t="shared" si="3"/>
        <v>541.5</v>
      </c>
      <c r="N21" s="25">
        <f t="shared" si="3"/>
        <v>1419.3</v>
      </c>
      <c r="O21" s="25">
        <f t="shared" si="3"/>
        <v>0</v>
      </c>
      <c r="P21" s="25">
        <f t="shared" si="3"/>
        <v>0</v>
      </c>
      <c r="Q21" s="25">
        <f t="shared" si="3"/>
        <v>0</v>
      </c>
      <c r="R21" s="25">
        <f t="shared" si="3"/>
        <v>0</v>
      </c>
      <c r="S21" s="25">
        <f t="shared" si="3"/>
        <v>0</v>
      </c>
      <c r="T21" s="25">
        <f t="shared" si="3"/>
        <v>0</v>
      </c>
      <c r="U21" s="25">
        <f t="shared" si="3"/>
        <v>0</v>
      </c>
      <c r="V21" s="25">
        <f t="shared" si="3"/>
        <v>87.09</v>
      </c>
      <c r="W21" s="25"/>
      <c r="X21" s="25"/>
      <c r="Y21" s="25"/>
      <c r="Z21" s="25"/>
      <c r="AA21" s="25"/>
      <c r="AB21" s="25"/>
      <c r="AC21" s="25"/>
      <c r="AD21" s="25"/>
      <c r="AE21" s="25"/>
      <c r="AF21" s="25"/>
      <c r="AG21" s="25"/>
      <c r="AH21" s="114"/>
    </row>
    <row r="22" s="5" customFormat="1" ht="133" customHeight="1" spans="1:34">
      <c r="A22" s="24" t="s">
        <v>124</v>
      </c>
      <c r="B22" s="46" t="s">
        <v>178</v>
      </c>
      <c r="C22" s="47" t="s">
        <v>179</v>
      </c>
      <c r="D22" s="26" t="s">
        <v>180</v>
      </c>
      <c r="E22" s="26" t="s">
        <v>181</v>
      </c>
      <c r="F22" s="25" t="s">
        <v>123</v>
      </c>
      <c r="G22" s="25" t="s">
        <v>182</v>
      </c>
      <c r="H22" s="25" t="s">
        <v>183</v>
      </c>
      <c r="I22" s="89">
        <v>300</v>
      </c>
      <c r="J22" s="89">
        <v>300</v>
      </c>
      <c r="K22" s="89">
        <v>300</v>
      </c>
      <c r="L22" s="25"/>
      <c r="M22" s="25"/>
      <c r="N22" s="25"/>
      <c r="O22" s="25"/>
      <c r="P22" s="25"/>
      <c r="Q22" s="25"/>
      <c r="R22" s="25"/>
      <c r="S22" s="25"/>
      <c r="T22" s="25"/>
      <c r="U22" s="25"/>
      <c r="V22" s="25"/>
      <c r="W22" s="25" t="s">
        <v>119</v>
      </c>
      <c r="X22" s="25" t="s">
        <v>101</v>
      </c>
      <c r="Y22" s="25" t="s">
        <v>120</v>
      </c>
      <c r="Z22" s="25" t="s">
        <v>101</v>
      </c>
      <c r="AA22" s="25" t="s">
        <v>101</v>
      </c>
      <c r="AB22" s="25" t="s">
        <v>120</v>
      </c>
      <c r="AC22" s="25">
        <v>145</v>
      </c>
      <c r="AD22" s="25">
        <v>531</v>
      </c>
      <c r="AE22" s="25">
        <v>3850</v>
      </c>
      <c r="AF22" s="25" t="s">
        <v>184</v>
      </c>
      <c r="AG22" s="46" t="s">
        <v>185</v>
      </c>
      <c r="AH22" s="114"/>
    </row>
    <row r="23" s="5" customFormat="1" ht="66" customHeight="1" spans="1:34">
      <c r="A23" s="24" t="s">
        <v>132</v>
      </c>
      <c r="B23" s="46" t="s">
        <v>186</v>
      </c>
      <c r="C23" s="46" t="s">
        <v>187</v>
      </c>
      <c r="D23" s="26" t="s">
        <v>188</v>
      </c>
      <c r="E23" s="48" t="s">
        <v>189</v>
      </c>
      <c r="F23" s="25" t="s">
        <v>123</v>
      </c>
      <c r="G23" s="25" t="s">
        <v>188</v>
      </c>
      <c r="H23" s="25" t="s">
        <v>190</v>
      </c>
      <c r="I23" s="89">
        <v>300</v>
      </c>
      <c r="J23" s="89">
        <v>300</v>
      </c>
      <c r="K23" s="89">
        <v>300</v>
      </c>
      <c r="L23" s="25"/>
      <c r="M23" s="25"/>
      <c r="N23" s="25"/>
      <c r="O23" s="25"/>
      <c r="P23" s="25"/>
      <c r="Q23" s="25"/>
      <c r="R23" s="25"/>
      <c r="S23" s="25"/>
      <c r="T23" s="25"/>
      <c r="U23" s="25"/>
      <c r="V23" s="25"/>
      <c r="W23" s="25" t="s">
        <v>119</v>
      </c>
      <c r="X23" s="25" t="s">
        <v>101</v>
      </c>
      <c r="Y23" s="25" t="s">
        <v>120</v>
      </c>
      <c r="Z23" s="25" t="s">
        <v>101</v>
      </c>
      <c r="AA23" s="25" t="s">
        <v>101</v>
      </c>
      <c r="AB23" s="25" t="s">
        <v>120</v>
      </c>
      <c r="AC23" s="25">
        <v>217</v>
      </c>
      <c r="AD23" s="25">
        <v>542</v>
      </c>
      <c r="AE23" s="25">
        <v>2139</v>
      </c>
      <c r="AF23" s="25" t="s">
        <v>184</v>
      </c>
      <c r="AG23" s="46" t="s">
        <v>191</v>
      </c>
      <c r="AH23" s="114"/>
    </row>
    <row r="24" s="5" customFormat="1" ht="185" customHeight="1" spans="1:34">
      <c r="A24" s="24" t="s">
        <v>135</v>
      </c>
      <c r="B24" s="49" t="s">
        <v>192</v>
      </c>
      <c r="C24" s="47" t="s">
        <v>193</v>
      </c>
      <c r="D24" s="49" t="s">
        <v>169</v>
      </c>
      <c r="E24" s="49" t="s">
        <v>194</v>
      </c>
      <c r="F24" s="25" t="s">
        <v>123</v>
      </c>
      <c r="G24" s="25" t="s">
        <v>169</v>
      </c>
      <c r="H24" s="25" t="s">
        <v>195</v>
      </c>
      <c r="I24" s="49">
        <v>247</v>
      </c>
      <c r="J24" s="49">
        <v>247</v>
      </c>
      <c r="K24" s="49">
        <v>247</v>
      </c>
      <c r="L24" s="25"/>
      <c r="M24" s="25"/>
      <c r="N24" s="25"/>
      <c r="O24" s="25"/>
      <c r="P24" s="25"/>
      <c r="Q24" s="25"/>
      <c r="R24" s="25"/>
      <c r="S24" s="25"/>
      <c r="T24" s="25"/>
      <c r="U24" s="25"/>
      <c r="V24" s="25"/>
      <c r="W24" s="25" t="s">
        <v>119</v>
      </c>
      <c r="X24" s="25" t="s">
        <v>101</v>
      </c>
      <c r="Y24" s="25" t="s">
        <v>120</v>
      </c>
      <c r="Z24" s="25" t="s">
        <v>101</v>
      </c>
      <c r="AA24" s="25" t="s">
        <v>101</v>
      </c>
      <c r="AB24" s="25" t="s">
        <v>120</v>
      </c>
      <c r="AC24" s="25">
        <v>243</v>
      </c>
      <c r="AD24" s="25">
        <v>768</v>
      </c>
      <c r="AE24" s="25">
        <v>3910</v>
      </c>
      <c r="AF24" s="25" t="s">
        <v>184</v>
      </c>
      <c r="AG24" s="49" t="s">
        <v>196</v>
      </c>
      <c r="AH24" s="114"/>
    </row>
    <row r="25" s="5" customFormat="1" ht="162" customHeight="1" spans="1:34">
      <c r="A25" s="24" t="s">
        <v>140</v>
      </c>
      <c r="B25" s="50" t="s">
        <v>197</v>
      </c>
      <c r="C25" s="51" t="s">
        <v>198</v>
      </c>
      <c r="D25" s="52" t="s">
        <v>199</v>
      </c>
      <c r="E25" s="52" t="s">
        <v>200</v>
      </c>
      <c r="F25" s="25" t="s">
        <v>123</v>
      </c>
      <c r="G25" s="25" t="s">
        <v>199</v>
      </c>
      <c r="H25" s="25" t="s">
        <v>201</v>
      </c>
      <c r="I25" s="52">
        <v>350</v>
      </c>
      <c r="J25" s="52">
        <v>350</v>
      </c>
      <c r="K25" s="52">
        <v>350</v>
      </c>
      <c r="L25" s="25"/>
      <c r="M25" s="25"/>
      <c r="N25" s="25"/>
      <c r="O25" s="25"/>
      <c r="P25" s="25"/>
      <c r="Q25" s="25"/>
      <c r="R25" s="25"/>
      <c r="S25" s="25"/>
      <c r="T25" s="25"/>
      <c r="U25" s="25"/>
      <c r="V25" s="25"/>
      <c r="W25" s="25" t="s">
        <v>119</v>
      </c>
      <c r="X25" s="25" t="s">
        <v>101</v>
      </c>
      <c r="Y25" s="25" t="s">
        <v>120</v>
      </c>
      <c r="Z25" s="25" t="s">
        <v>101</v>
      </c>
      <c r="AA25" s="25" t="s">
        <v>101</v>
      </c>
      <c r="AB25" s="25" t="s">
        <v>120</v>
      </c>
      <c r="AC25" s="25">
        <v>230</v>
      </c>
      <c r="AD25" s="25">
        <v>812</v>
      </c>
      <c r="AE25" s="25">
        <v>7140</v>
      </c>
      <c r="AF25" s="25" t="s">
        <v>184</v>
      </c>
      <c r="AG25" s="117" t="s">
        <v>202</v>
      </c>
      <c r="AH25" s="114"/>
    </row>
    <row r="26" s="5" customFormat="1" ht="142" customHeight="1" spans="1:34">
      <c r="A26" s="24" t="s">
        <v>166</v>
      </c>
      <c r="B26" s="53" t="s">
        <v>203</v>
      </c>
      <c r="C26" s="54" t="s">
        <v>204</v>
      </c>
      <c r="D26" s="52" t="s">
        <v>199</v>
      </c>
      <c r="E26" s="55" t="s">
        <v>205</v>
      </c>
      <c r="F26" s="25" t="s">
        <v>123</v>
      </c>
      <c r="G26" s="25" t="s">
        <v>199</v>
      </c>
      <c r="H26" s="25" t="s">
        <v>201</v>
      </c>
      <c r="I26" s="55">
        <v>180</v>
      </c>
      <c r="J26" s="55">
        <v>180</v>
      </c>
      <c r="K26" s="55">
        <v>180</v>
      </c>
      <c r="L26" s="25"/>
      <c r="M26" s="25"/>
      <c r="N26" s="25"/>
      <c r="O26" s="25"/>
      <c r="P26" s="25"/>
      <c r="Q26" s="25"/>
      <c r="R26" s="25"/>
      <c r="S26" s="25"/>
      <c r="T26" s="25"/>
      <c r="U26" s="25"/>
      <c r="V26" s="25"/>
      <c r="W26" s="25" t="s">
        <v>119</v>
      </c>
      <c r="X26" s="25" t="s">
        <v>101</v>
      </c>
      <c r="Y26" s="25" t="s">
        <v>120</v>
      </c>
      <c r="Z26" s="25" t="s">
        <v>101</v>
      </c>
      <c r="AA26" s="25" t="s">
        <v>101</v>
      </c>
      <c r="AB26" s="25" t="s">
        <v>120</v>
      </c>
      <c r="AC26" s="25">
        <v>270</v>
      </c>
      <c r="AD26" s="25">
        <v>1014</v>
      </c>
      <c r="AE26" s="25">
        <v>6222</v>
      </c>
      <c r="AF26" s="25" t="s">
        <v>184</v>
      </c>
      <c r="AG26" s="55" t="s">
        <v>206</v>
      </c>
      <c r="AH26" s="114"/>
    </row>
    <row r="27" s="5" customFormat="1" ht="81" customHeight="1" spans="1:34">
      <c r="A27" s="24" t="s">
        <v>207</v>
      </c>
      <c r="B27" s="46" t="s">
        <v>208</v>
      </c>
      <c r="C27" s="54" t="s">
        <v>209</v>
      </c>
      <c r="D27" s="26" t="s">
        <v>210</v>
      </c>
      <c r="E27" s="26" t="s">
        <v>211</v>
      </c>
      <c r="F27" s="25" t="s">
        <v>123</v>
      </c>
      <c r="G27" s="25" t="s">
        <v>210</v>
      </c>
      <c r="H27" s="25" t="s">
        <v>212</v>
      </c>
      <c r="I27" s="26">
        <v>180</v>
      </c>
      <c r="J27" s="26">
        <v>180</v>
      </c>
      <c r="K27" s="26">
        <v>180</v>
      </c>
      <c r="L27" s="25"/>
      <c r="M27" s="25"/>
      <c r="N27" s="25"/>
      <c r="O27" s="25"/>
      <c r="P27" s="25"/>
      <c r="Q27" s="25"/>
      <c r="R27" s="25"/>
      <c r="S27" s="25"/>
      <c r="T27" s="25"/>
      <c r="U27" s="25"/>
      <c r="V27" s="25"/>
      <c r="W27" s="25" t="s">
        <v>119</v>
      </c>
      <c r="X27" s="25" t="s">
        <v>101</v>
      </c>
      <c r="Y27" s="25" t="s">
        <v>120</v>
      </c>
      <c r="Z27" s="25" t="s">
        <v>101</v>
      </c>
      <c r="AA27" s="25" t="s">
        <v>101</v>
      </c>
      <c r="AB27" s="25" t="s">
        <v>120</v>
      </c>
      <c r="AC27" s="25">
        <v>58</v>
      </c>
      <c r="AD27" s="25">
        <v>205</v>
      </c>
      <c r="AE27" s="25">
        <v>2360</v>
      </c>
      <c r="AF27" s="25" t="s">
        <v>184</v>
      </c>
      <c r="AG27" s="46" t="s">
        <v>213</v>
      </c>
      <c r="AH27" s="114"/>
    </row>
    <row r="28" s="5" customFormat="1" ht="113" customHeight="1" spans="1:34">
      <c r="A28" s="24" t="s">
        <v>214</v>
      </c>
      <c r="B28" s="46" t="s">
        <v>215</v>
      </c>
      <c r="C28" s="54" t="s">
        <v>216</v>
      </c>
      <c r="D28" s="26" t="s">
        <v>210</v>
      </c>
      <c r="E28" s="26" t="s">
        <v>217</v>
      </c>
      <c r="F28" s="25" t="s">
        <v>123</v>
      </c>
      <c r="G28" s="25" t="s">
        <v>210</v>
      </c>
      <c r="H28" s="25" t="s">
        <v>212</v>
      </c>
      <c r="I28" s="26">
        <v>400</v>
      </c>
      <c r="J28" s="26">
        <v>400</v>
      </c>
      <c r="K28" s="26">
        <v>400</v>
      </c>
      <c r="L28" s="25"/>
      <c r="M28" s="25"/>
      <c r="N28" s="25"/>
      <c r="O28" s="25"/>
      <c r="P28" s="25"/>
      <c r="Q28" s="25"/>
      <c r="R28" s="25"/>
      <c r="S28" s="25"/>
      <c r="T28" s="25"/>
      <c r="U28" s="25"/>
      <c r="V28" s="25"/>
      <c r="W28" s="25" t="s">
        <v>119</v>
      </c>
      <c r="X28" s="25" t="s">
        <v>101</v>
      </c>
      <c r="Y28" s="25" t="s">
        <v>120</v>
      </c>
      <c r="Z28" s="25" t="s">
        <v>101</v>
      </c>
      <c r="AA28" s="25" t="s">
        <v>101</v>
      </c>
      <c r="AB28" s="25" t="s">
        <v>120</v>
      </c>
      <c r="AC28" s="25">
        <v>242</v>
      </c>
      <c r="AD28" s="25">
        <v>868</v>
      </c>
      <c r="AE28" s="25">
        <v>6479</v>
      </c>
      <c r="AF28" s="25" t="s">
        <v>184</v>
      </c>
      <c r="AG28" s="46" t="s">
        <v>218</v>
      </c>
      <c r="AH28" s="114"/>
    </row>
    <row r="29" s="5" customFormat="1" ht="94" customHeight="1" spans="1:34">
      <c r="A29" s="24" t="s">
        <v>219</v>
      </c>
      <c r="B29" s="56" t="s">
        <v>220</v>
      </c>
      <c r="C29" s="54" t="s">
        <v>221</v>
      </c>
      <c r="D29" s="57" t="s">
        <v>222</v>
      </c>
      <c r="E29" s="57" t="s">
        <v>223</v>
      </c>
      <c r="F29" s="25" t="s">
        <v>123</v>
      </c>
      <c r="G29" s="25" t="s">
        <v>222</v>
      </c>
      <c r="H29" s="25" t="s">
        <v>224</v>
      </c>
      <c r="I29" s="57">
        <v>260.9</v>
      </c>
      <c r="J29" s="57">
        <v>260.9</v>
      </c>
      <c r="K29" s="57">
        <v>260.9</v>
      </c>
      <c r="L29" s="25"/>
      <c r="M29" s="25"/>
      <c r="N29" s="25"/>
      <c r="O29" s="25"/>
      <c r="P29" s="25"/>
      <c r="Q29" s="25"/>
      <c r="R29" s="25"/>
      <c r="S29" s="25"/>
      <c r="T29" s="25"/>
      <c r="U29" s="25"/>
      <c r="V29" s="25"/>
      <c r="W29" s="25" t="s">
        <v>119</v>
      </c>
      <c r="X29" s="25" t="s">
        <v>101</v>
      </c>
      <c r="Y29" s="25" t="s">
        <v>120</v>
      </c>
      <c r="Z29" s="25" t="s">
        <v>101</v>
      </c>
      <c r="AA29" s="25" t="s">
        <v>101</v>
      </c>
      <c r="AB29" s="25" t="s">
        <v>120</v>
      </c>
      <c r="AC29" s="25">
        <v>25</v>
      </c>
      <c r="AD29" s="25">
        <v>81</v>
      </c>
      <c r="AE29" s="25">
        <v>2300</v>
      </c>
      <c r="AF29" s="25" t="s">
        <v>184</v>
      </c>
      <c r="AG29" s="118" t="s">
        <v>225</v>
      </c>
      <c r="AH29" s="114"/>
    </row>
    <row r="30" s="5" customFormat="1" ht="99" customHeight="1" spans="1:34">
      <c r="A30" s="24" t="s">
        <v>226</v>
      </c>
      <c r="B30" s="56" t="s">
        <v>227</v>
      </c>
      <c r="C30" s="54" t="s">
        <v>228</v>
      </c>
      <c r="D30" s="57" t="s">
        <v>222</v>
      </c>
      <c r="E30" s="57" t="s">
        <v>229</v>
      </c>
      <c r="F30" s="25" t="s">
        <v>123</v>
      </c>
      <c r="G30" s="25" t="s">
        <v>128</v>
      </c>
      <c r="H30" s="25" t="s">
        <v>129</v>
      </c>
      <c r="I30" s="57">
        <v>260</v>
      </c>
      <c r="J30" s="57">
        <v>260</v>
      </c>
      <c r="K30" s="57">
        <v>260</v>
      </c>
      <c r="L30" s="25"/>
      <c r="M30" s="25"/>
      <c r="N30" s="25"/>
      <c r="O30" s="25"/>
      <c r="P30" s="25"/>
      <c r="Q30" s="25"/>
      <c r="R30" s="25"/>
      <c r="S30" s="25"/>
      <c r="T30" s="25"/>
      <c r="U30" s="25"/>
      <c r="V30" s="25"/>
      <c r="W30" s="25" t="s">
        <v>119</v>
      </c>
      <c r="X30" s="25" t="s">
        <v>101</v>
      </c>
      <c r="Y30" s="25" t="s">
        <v>120</v>
      </c>
      <c r="Z30" s="25" t="s">
        <v>101</v>
      </c>
      <c r="AA30" s="25" t="s">
        <v>101</v>
      </c>
      <c r="AB30" s="25" t="s">
        <v>120</v>
      </c>
      <c r="AC30" s="25">
        <v>80</v>
      </c>
      <c r="AD30" s="25">
        <v>280</v>
      </c>
      <c r="AE30" s="25">
        <v>2595</v>
      </c>
      <c r="AF30" s="25" t="s">
        <v>184</v>
      </c>
      <c r="AG30" s="57" t="s">
        <v>230</v>
      </c>
      <c r="AH30" s="114"/>
    </row>
    <row r="31" s="5" customFormat="1" ht="294" customHeight="1" spans="1:34">
      <c r="A31" s="24" t="s">
        <v>231</v>
      </c>
      <c r="B31" s="58" t="s">
        <v>232</v>
      </c>
      <c r="C31" s="59" t="s">
        <v>233</v>
      </c>
      <c r="D31" s="26" t="s">
        <v>234</v>
      </c>
      <c r="E31" s="26" t="s">
        <v>234</v>
      </c>
      <c r="F31" s="25" t="s">
        <v>123</v>
      </c>
      <c r="G31" s="25" t="s">
        <v>128</v>
      </c>
      <c r="H31" s="25" t="s">
        <v>129</v>
      </c>
      <c r="I31" s="90">
        <v>200</v>
      </c>
      <c r="J31" s="90">
        <v>200</v>
      </c>
      <c r="K31" s="90">
        <v>200</v>
      </c>
      <c r="L31" s="25"/>
      <c r="M31" s="25"/>
      <c r="N31" s="25"/>
      <c r="O31" s="25"/>
      <c r="P31" s="25"/>
      <c r="Q31" s="25"/>
      <c r="R31" s="25"/>
      <c r="S31" s="25"/>
      <c r="T31" s="25"/>
      <c r="U31" s="25"/>
      <c r="V31" s="25"/>
      <c r="W31" s="25" t="s">
        <v>119</v>
      </c>
      <c r="X31" s="25" t="s">
        <v>101</v>
      </c>
      <c r="Y31" s="25" t="s">
        <v>120</v>
      </c>
      <c r="Z31" s="25" t="s">
        <v>120</v>
      </c>
      <c r="AA31" s="25" t="s">
        <v>120</v>
      </c>
      <c r="AB31" s="25" t="s">
        <v>120</v>
      </c>
      <c r="AC31" s="25">
        <v>1200</v>
      </c>
      <c r="AD31" s="25">
        <v>3000</v>
      </c>
      <c r="AE31" s="25">
        <v>27000</v>
      </c>
      <c r="AF31" s="107" t="s">
        <v>235</v>
      </c>
      <c r="AG31" s="107" t="s">
        <v>235</v>
      </c>
      <c r="AH31" s="114"/>
    </row>
    <row r="32" s="5" customFormat="1" ht="36" customHeight="1" spans="1:34">
      <c r="A32" s="24" t="s">
        <v>236</v>
      </c>
      <c r="B32" s="27" t="s">
        <v>237</v>
      </c>
      <c r="C32" s="27" t="s">
        <v>238</v>
      </c>
      <c r="D32" s="28" t="s">
        <v>210</v>
      </c>
      <c r="E32" s="28" t="s">
        <v>239</v>
      </c>
      <c r="F32" s="25" t="s">
        <v>123</v>
      </c>
      <c r="G32" s="25" t="s">
        <v>128</v>
      </c>
      <c r="H32" s="25" t="s">
        <v>129</v>
      </c>
      <c r="I32" s="91">
        <v>128</v>
      </c>
      <c r="J32" s="91">
        <v>128</v>
      </c>
      <c r="K32" s="91"/>
      <c r="L32" s="91">
        <v>128</v>
      </c>
      <c r="M32" s="25"/>
      <c r="N32" s="25"/>
      <c r="O32" s="25"/>
      <c r="P32" s="25"/>
      <c r="Q32" s="25"/>
      <c r="R32" s="25"/>
      <c r="S32" s="25"/>
      <c r="T32" s="25"/>
      <c r="U32" s="25"/>
      <c r="V32" s="28"/>
      <c r="W32" s="25" t="s">
        <v>119</v>
      </c>
      <c r="X32" s="25" t="s">
        <v>101</v>
      </c>
      <c r="Y32" s="25" t="s">
        <v>120</v>
      </c>
      <c r="Z32" s="25" t="s">
        <v>101</v>
      </c>
      <c r="AA32" s="25" t="s">
        <v>101</v>
      </c>
      <c r="AB32" s="25" t="s">
        <v>120</v>
      </c>
      <c r="AC32" s="28">
        <v>30</v>
      </c>
      <c r="AD32" s="28">
        <v>75</v>
      </c>
      <c r="AE32" s="25">
        <v>1199</v>
      </c>
      <c r="AF32" s="25" t="s">
        <v>184</v>
      </c>
      <c r="AG32" s="27" t="s">
        <v>240</v>
      </c>
      <c r="AH32" s="114"/>
    </row>
    <row r="33" s="5" customFormat="1" ht="32" customHeight="1" spans="1:34">
      <c r="A33" s="24" t="s">
        <v>241</v>
      </c>
      <c r="B33" s="28" t="s">
        <v>242</v>
      </c>
      <c r="C33" s="27" t="s">
        <v>243</v>
      </c>
      <c r="D33" s="60" t="s">
        <v>244</v>
      </c>
      <c r="E33" s="61" t="s">
        <v>245</v>
      </c>
      <c r="F33" s="25" t="s">
        <v>123</v>
      </c>
      <c r="G33" s="25" t="s">
        <v>128</v>
      </c>
      <c r="H33" s="25" t="s">
        <v>129</v>
      </c>
      <c r="I33" s="91">
        <v>170</v>
      </c>
      <c r="J33" s="91">
        <v>150</v>
      </c>
      <c r="K33" s="91"/>
      <c r="L33" s="91">
        <v>150</v>
      </c>
      <c r="M33" s="25"/>
      <c r="N33" s="25"/>
      <c r="O33" s="25"/>
      <c r="P33" s="25"/>
      <c r="Q33" s="25"/>
      <c r="R33" s="25"/>
      <c r="S33" s="25"/>
      <c r="T33" s="25"/>
      <c r="U33" s="25"/>
      <c r="V33" s="28">
        <v>20</v>
      </c>
      <c r="W33" s="25" t="s">
        <v>119</v>
      </c>
      <c r="X33" s="25" t="s">
        <v>101</v>
      </c>
      <c r="Y33" s="25" t="s">
        <v>120</v>
      </c>
      <c r="Z33" s="25" t="s">
        <v>120</v>
      </c>
      <c r="AA33" s="25" t="s">
        <v>120</v>
      </c>
      <c r="AB33" s="25" t="s">
        <v>120</v>
      </c>
      <c r="AC33" s="108">
        <v>232</v>
      </c>
      <c r="AD33" s="28">
        <v>580</v>
      </c>
      <c r="AE33" s="25">
        <v>1295</v>
      </c>
      <c r="AF33" s="25" t="s">
        <v>246</v>
      </c>
      <c r="AG33" s="27" t="s">
        <v>247</v>
      </c>
      <c r="AH33" s="114"/>
    </row>
    <row r="34" s="5" customFormat="1" ht="86" customHeight="1" spans="1:34">
      <c r="A34" s="24" t="s">
        <v>248</v>
      </c>
      <c r="B34" s="62" t="s">
        <v>249</v>
      </c>
      <c r="C34" s="63" t="s">
        <v>250</v>
      </c>
      <c r="D34" s="28" t="s">
        <v>151</v>
      </c>
      <c r="E34" s="61" t="s">
        <v>251</v>
      </c>
      <c r="F34" s="25" t="s">
        <v>123</v>
      </c>
      <c r="G34" s="25" t="s">
        <v>128</v>
      </c>
      <c r="H34" s="25" t="s">
        <v>129</v>
      </c>
      <c r="I34" s="92">
        <v>260</v>
      </c>
      <c r="J34" s="92">
        <v>260</v>
      </c>
      <c r="K34" s="92"/>
      <c r="L34" s="92">
        <v>260</v>
      </c>
      <c r="M34" s="25"/>
      <c r="N34" s="25"/>
      <c r="O34" s="25"/>
      <c r="P34" s="25"/>
      <c r="Q34" s="25"/>
      <c r="R34" s="25"/>
      <c r="S34" s="25"/>
      <c r="T34" s="25"/>
      <c r="U34" s="25"/>
      <c r="V34" s="61"/>
      <c r="W34" s="25" t="s">
        <v>119</v>
      </c>
      <c r="X34" s="25" t="s">
        <v>101</v>
      </c>
      <c r="Y34" s="25" t="s">
        <v>101</v>
      </c>
      <c r="Z34" s="25" t="s">
        <v>120</v>
      </c>
      <c r="AA34" s="25" t="s">
        <v>120</v>
      </c>
      <c r="AB34" s="25" t="s">
        <v>120</v>
      </c>
      <c r="AC34" s="61">
        <v>272</v>
      </c>
      <c r="AD34" s="61">
        <v>761</v>
      </c>
      <c r="AE34" s="25">
        <v>1507</v>
      </c>
      <c r="AF34" s="25" t="s">
        <v>252</v>
      </c>
      <c r="AG34" s="61" t="s">
        <v>253</v>
      </c>
      <c r="AH34" s="114"/>
    </row>
    <row r="35" s="5" customFormat="1" ht="37" customHeight="1" spans="1:34">
      <c r="A35" s="24" t="s">
        <v>254</v>
      </c>
      <c r="B35" s="28" t="s">
        <v>255</v>
      </c>
      <c r="C35" s="27" t="s">
        <v>256</v>
      </c>
      <c r="D35" s="28" t="s">
        <v>257</v>
      </c>
      <c r="E35" s="28" t="s">
        <v>258</v>
      </c>
      <c r="F35" s="25" t="s">
        <v>123</v>
      </c>
      <c r="G35" s="25" t="s">
        <v>128</v>
      </c>
      <c r="H35" s="25" t="s">
        <v>129</v>
      </c>
      <c r="I35" s="91">
        <v>170</v>
      </c>
      <c r="J35" s="91">
        <v>170</v>
      </c>
      <c r="K35" s="91">
        <v>170</v>
      </c>
      <c r="L35" s="93"/>
      <c r="M35" s="25"/>
      <c r="N35" s="25"/>
      <c r="O35" s="25"/>
      <c r="P35" s="25"/>
      <c r="Q35" s="25"/>
      <c r="R35" s="25"/>
      <c r="S35" s="25"/>
      <c r="T35" s="25"/>
      <c r="U35" s="25"/>
      <c r="V35" s="28"/>
      <c r="W35" s="25" t="s">
        <v>119</v>
      </c>
      <c r="X35" s="25" t="s">
        <v>101</v>
      </c>
      <c r="Y35" s="25" t="s">
        <v>101</v>
      </c>
      <c r="Z35" s="25" t="s">
        <v>101</v>
      </c>
      <c r="AA35" s="25" t="s">
        <v>101</v>
      </c>
      <c r="AB35" s="25" t="s">
        <v>120</v>
      </c>
      <c r="AC35" s="28">
        <v>200</v>
      </c>
      <c r="AD35" s="28">
        <v>500</v>
      </c>
      <c r="AE35" s="25">
        <v>1000</v>
      </c>
      <c r="AF35" s="28" t="s">
        <v>259</v>
      </c>
      <c r="AG35" s="28" t="s">
        <v>259</v>
      </c>
      <c r="AH35" s="114"/>
    </row>
    <row r="36" s="5" customFormat="1" ht="43" customHeight="1" spans="1:34">
      <c r="A36" s="24" t="s">
        <v>260</v>
      </c>
      <c r="B36" s="28" t="s">
        <v>261</v>
      </c>
      <c r="C36" s="27" t="s">
        <v>262</v>
      </c>
      <c r="D36" s="28" t="s">
        <v>257</v>
      </c>
      <c r="E36" s="28" t="s">
        <v>263</v>
      </c>
      <c r="F36" s="25" t="s">
        <v>123</v>
      </c>
      <c r="G36" s="25" t="s">
        <v>128</v>
      </c>
      <c r="H36" s="25" t="s">
        <v>129</v>
      </c>
      <c r="I36" s="91">
        <v>30</v>
      </c>
      <c r="J36" s="91">
        <v>30</v>
      </c>
      <c r="K36" s="91">
        <v>30</v>
      </c>
      <c r="L36" s="93"/>
      <c r="M36" s="25"/>
      <c r="N36" s="25"/>
      <c r="O36" s="25"/>
      <c r="P36" s="25"/>
      <c r="Q36" s="25"/>
      <c r="R36" s="25"/>
      <c r="S36" s="25"/>
      <c r="T36" s="25"/>
      <c r="U36" s="25"/>
      <c r="V36" s="28"/>
      <c r="W36" s="25" t="s">
        <v>119</v>
      </c>
      <c r="X36" s="25" t="s">
        <v>101</v>
      </c>
      <c r="Y36" s="25" t="s">
        <v>101</v>
      </c>
      <c r="Z36" s="25" t="s">
        <v>101</v>
      </c>
      <c r="AA36" s="25" t="s">
        <v>101</v>
      </c>
      <c r="AB36" s="25" t="s">
        <v>120</v>
      </c>
      <c r="AC36" s="28">
        <v>778</v>
      </c>
      <c r="AD36" s="28">
        <v>1945</v>
      </c>
      <c r="AE36" s="25">
        <v>3500</v>
      </c>
      <c r="AF36" s="27" t="s">
        <v>264</v>
      </c>
      <c r="AG36" s="27" t="s">
        <v>264</v>
      </c>
      <c r="AH36" s="114"/>
    </row>
    <row r="37" s="5" customFormat="1" ht="57" customHeight="1" spans="1:34">
      <c r="A37" s="24" t="s">
        <v>265</v>
      </c>
      <c r="B37" s="60" t="s">
        <v>266</v>
      </c>
      <c r="C37" s="60" t="s">
        <v>267</v>
      </c>
      <c r="D37" s="28" t="s">
        <v>169</v>
      </c>
      <c r="E37" s="64" t="s">
        <v>268</v>
      </c>
      <c r="F37" s="25" t="s">
        <v>123</v>
      </c>
      <c r="G37" s="25" t="s">
        <v>128</v>
      </c>
      <c r="H37" s="25" t="s">
        <v>129</v>
      </c>
      <c r="I37" s="91">
        <v>240</v>
      </c>
      <c r="J37" s="91">
        <v>240</v>
      </c>
      <c r="K37" s="91">
        <v>240</v>
      </c>
      <c r="L37" s="28"/>
      <c r="M37" s="25"/>
      <c r="N37" s="25"/>
      <c r="O37" s="25"/>
      <c r="P37" s="25"/>
      <c r="Q37" s="25"/>
      <c r="R37" s="25"/>
      <c r="S37" s="25"/>
      <c r="T37" s="25"/>
      <c r="U37" s="25"/>
      <c r="V37" s="60"/>
      <c r="W37" s="25" t="s">
        <v>119</v>
      </c>
      <c r="X37" s="25" t="s">
        <v>101</v>
      </c>
      <c r="Y37" s="25" t="s">
        <v>101</v>
      </c>
      <c r="Z37" s="25" t="s">
        <v>101</v>
      </c>
      <c r="AA37" s="25" t="s">
        <v>101</v>
      </c>
      <c r="AB37" s="25" t="s">
        <v>120</v>
      </c>
      <c r="AC37" s="28">
        <v>277</v>
      </c>
      <c r="AD37" s="28">
        <v>692</v>
      </c>
      <c r="AE37" s="25">
        <v>1800</v>
      </c>
      <c r="AF37" s="28" t="s">
        <v>269</v>
      </c>
      <c r="AG37" s="60" t="s">
        <v>270</v>
      </c>
      <c r="AH37" s="114"/>
    </row>
    <row r="38" ht="44" customHeight="1" spans="1:34">
      <c r="A38" s="24" t="s">
        <v>271</v>
      </c>
      <c r="B38" s="65" t="s">
        <v>272</v>
      </c>
      <c r="C38" s="65" t="s">
        <v>273</v>
      </c>
      <c r="D38" s="66" t="s">
        <v>151</v>
      </c>
      <c r="E38" s="67" t="s">
        <v>152</v>
      </c>
      <c r="F38" s="43" t="s">
        <v>123</v>
      </c>
      <c r="G38" s="32" t="s">
        <v>151</v>
      </c>
      <c r="H38" s="32" t="s">
        <v>153</v>
      </c>
      <c r="I38" s="66">
        <v>175</v>
      </c>
      <c r="J38" s="66">
        <v>175</v>
      </c>
      <c r="K38" s="66">
        <v>175</v>
      </c>
      <c r="L38" s="66"/>
      <c r="M38" s="43"/>
      <c r="N38" s="43"/>
      <c r="O38" s="43"/>
      <c r="P38" s="43"/>
      <c r="Q38" s="43"/>
      <c r="R38" s="43"/>
      <c r="S38" s="43"/>
      <c r="T38" s="43"/>
      <c r="U38" s="43"/>
      <c r="V38" s="65"/>
      <c r="W38" s="43" t="s">
        <v>119</v>
      </c>
      <c r="X38" s="43" t="s">
        <v>101</v>
      </c>
      <c r="Y38" s="43"/>
      <c r="Z38" s="43"/>
      <c r="AA38" s="43"/>
      <c r="AB38" s="43"/>
      <c r="AC38" s="66"/>
      <c r="AD38" s="66"/>
      <c r="AE38" s="43"/>
      <c r="AF38" s="66" t="s">
        <v>161</v>
      </c>
      <c r="AG38" s="65" t="s">
        <v>274</v>
      </c>
      <c r="AH38" s="119"/>
    </row>
    <row r="39" s="5" customFormat="1" ht="36" customHeight="1" spans="1:34">
      <c r="A39" s="24" t="s">
        <v>275</v>
      </c>
      <c r="B39" s="68" t="s">
        <v>276</v>
      </c>
      <c r="C39" s="27" t="s">
        <v>277</v>
      </c>
      <c r="D39" s="28" t="s">
        <v>151</v>
      </c>
      <c r="E39" s="69" t="s">
        <v>251</v>
      </c>
      <c r="F39" s="25" t="s">
        <v>123</v>
      </c>
      <c r="G39" s="25" t="s">
        <v>128</v>
      </c>
      <c r="H39" s="25" t="s">
        <v>129</v>
      </c>
      <c r="I39" s="94">
        <v>80</v>
      </c>
      <c r="J39" s="94">
        <v>80</v>
      </c>
      <c r="K39" s="94">
        <v>80</v>
      </c>
      <c r="L39" s="69"/>
      <c r="M39" s="25"/>
      <c r="N39" s="25"/>
      <c r="O39" s="25"/>
      <c r="P39" s="25"/>
      <c r="Q39" s="25"/>
      <c r="R39" s="25"/>
      <c r="S39" s="25"/>
      <c r="T39" s="25"/>
      <c r="U39" s="25"/>
      <c r="V39" s="69"/>
      <c r="W39" s="25" t="s">
        <v>119</v>
      </c>
      <c r="X39" s="25" t="s">
        <v>101</v>
      </c>
      <c r="Y39" s="25" t="s">
        <v>101</v>
      </c>
      <c r="Z39" s="25" t="s">
        <v>101</v>
      </c>
      <c r="AA39" s="25" t="s">
        <v>101</v>
      </c>
      <c r="AB39" s="25" t="s">
        <v>120</v>
      </c>
      <c r="AC39" s="69">
        <v>272</v>
      </c>
      <c r="AD39" s="69">
        <v>680</v>
      </c>
      <c r="AE39" s="25">
        <v>1508</v>
      </c>
      <c r="AF39" s="28" t="s">
        <v>269</v>
      </c>
      <c r="AG39" s="69" t="s">
        <v>278</v>
      </c>
      <c r="AH39" s="114"/>
    </row>
    <row r="40" s="5" customFormat="1" ht="66" customHeight="1" spans="1:34">
      <c r="A40" s="24" t="s">
        <v>279</v>
      </c>
      <c r="B40" s="27" t="s">
        <v>280</v>
      </c>
      <c r="C40" s="27" t="s">
        <v>281</v>
      </c>
      <c r="D40" s="28" t="s">
        <v>199</v>
      </c>
      <c r="E40" s="28" t="s">
        <v>282</v>
      </c>
      <c r="F40" s="25" t="s">
        <v>123</v>
      </c>
      <c r="G40" s="25" t="s">
        <v>128</v>
      </c>
      <c r="H40" s="25" t="s">
        <v>129</v>
      </c>
      <c r="I40" s="91">
        <v>220</v>
      </c>
      <c r="J40" s="91">
        <v>200</v>
      </c>
      <c r="K40" s="91"/>
      <c r="L40" s="91">
        <v>200</v>
      </c>
      <c r="M40" s="25"/>
      <c r="N40" s="25"/>
      <c r="O40" s="25"/>
      <c r="P40" s="25"/>
      <c r="Q40" s="25"/>
      <c r="R40" s="25"/>
      <c r="S40" s="25"/>
      <c r="T40" s="25"/>
      <c r="U40" s="25"/>
      <c r="V40" s="91">
        <v>20</v>
      </c>
      <c r="W40" s="25" t="s">
        <v>119</v>
      </c>
      <c r="X40" s="25" t="s">
        <v>101</v>
      </c>
      <c r="Y40" s="25" t="s">
        <v>120</v>
      </c>
      <c r="Z40" s="25" t="s">
        <v>101</v>
      </c>
      <c r="AA40" s="25" t="s">
        <v>101</v>
      </c>
      <c r="AB40" s="25" t="s">
        <v>120</v>
      </c>
      <c r="AC40" s="28">
        <v>207</v>
      </c>
      <c r="AD40" s="28">
        <v>518</v>
      </c>
      <c r="AE40" s="25">
        <v>2275</v>
      </c>
      <c r="AF40" s="28" t="s">
        <v>269</v>
      </c>
      <c r="AG40" s="28" t="s">
        <v>283</v>
      </c>
      <c r="AH40" s="114"/>
    </row>
    <row r="41" s="5" customFormat="1" ht="87" customHeight="1" spans="1:34">
      <c r="A41" s="24" t="s">
        <v>284</v>
      </c>
      <c r="B41" s="27" t="s">
        <v>285</v>
      </c>
      <c r="C41" s="27" t="s">
        <v>286</v>
      </c>
      <c r="D41" s="28" t="s">
        <v>199</v>
      </c>
      <c r="E41" s="28" t="s">
        <v>287</v>
      </c>
      <c r="F41" s="25" t="s">
        <v>123</v>
      </c>
      <c r="G41" s="25" t="s">
        <v>128</v>
      </c>
      <c r="H41" s="25" t="s">
        <v>129</v>
      </c>
      <c r="I41" s="91">
        <v>300</v>
      </c>
      <c r="J41" s="91">
        <v>280</v>
      </c>
      <c r="K41" s="91"/>
      <c r="L41" s="91">
        <v>280</v>
      </c>
      <c r="M41" s="25"/>
      <c r="N41" s="25"/>
      <c r="O41" s="25"/>
      <c r="P41" s="25"/>
      <c r="Q41" s="25"/>
      <c r="R41" s="25"/>
      <c r="S41" s="25"/>
      <c r="T41" s="25"/>
      <c r="U41" s="25"/>
      <c r="V41" s="91">
        <v>20</v>
      </c>
      <c r="W41" s="25" t="s">
        <v>119</v>
      </c>
      <c r="X41" s="25" t="s">
        <v>101</v>
      </c>
      <c r="Y41" s="25" t="s">
        <v>120</v>
      </c>
      <c r="Z41" s="25" t="s">
        <v>101</v>
      </c>
      <c r="AA41" s="25" t="s">
        <v>101</v>
      </c>
      <c r="AB41" s="25" t="s">
        <v>120</v>
      </c>
      <c r="AC41" s="28">
        <v>176</v>
      </c>
      <c r="AD41" s="28">
        <v>440</v>
      </c>
      <c r="AE41" s="25">
        <v>2675</v>
      </c>
      <c r="AF41" s="28" t="s">
        <v>269</v>
      </c>
      <c r="AG41" s="28" t="s">
        <v>288</v>
      </c>
      <c r="AH41" s="114"/>
    </row>
    <row r="42" s="5" customFormat="1" ht="59" customHeight="1" spans="1:34">
      <c r="A42" s="24" t="s">
        <v>289</v>
      </c>
      <c r="B42" s="27" t="s">
        <v>290</v>
      </c>
      <c r="C42" s="27" t="s">
        <v>291</v>
      </c>
      <c r="D42" s="28" t="s">
        <v>199</v>
      </c>
      <c r="E42" s="70" t="s">
        <v>292</v>
      </c>
      <c r="F42" s="25" t="s">
        <v>123</v>
      </c>
      <c r="G42" s="25" t="s">
        <v>128</v>
      </c>
      <c r="H42" s="25" t="s">
        <v>129</v>
      </c>
      <c r="I42" s="91">
        <v>190</v>
      </c>
      <c r="J42" s="91">
        <v>190</v>
      </c>
      <c r="K42" s="95"/>
      <c r="L42" s="91">
        <v>190</v>
      </c>
      <c r="M42" s="25"/>
      <c r="N42" s="25"/>
      <c r="O42" s="25"/>
      <c r="P42" s="25"/>
      <c r="Q42" s="25"/>
      <c r="R42" s="25"/>
      <c r="S42" s="25"/>
      <c r="T42" s="25"/>
      <c r="U42" s="25"/>
      <c r="V42" s="28"/>
      <c r="W42" s="25" t="s">
        <v>119</v>
      </c>
      <c r="X42" s="25" t="s">
        <v>101</v>
      </c>
      <c r="Y42" s="25" t="s">
        <v>120</v>
      </c>
      <c r="Z42" s="25" t="s">
        <v>101</v>
      </c>
      <c r="AA42" s="25" t="s">
        <v>101</v>
      </c>
      <c r="AB42" s="25" t="s">
        <v>120</v>
      </c>
      <c r="AC42" s="28">
        <v>317</v>
      </c>
      <c r="AD42" s="28">
        <v>793</v>
      </c>
      <c r="AE42" s="25">
        <v>788</v>
      </c>
      <c r="AF42" s="28" t="s">
        <v>269</v>
      </c>
      <c r="AG42" s="27" t="s">
        <v>293</v>
      </c>
      <c r="AH42" s="114"/>
    </row>
    <row r="43" s="5" customFormat="1" ht="70" customHeight="1" spans="1:34">
      <c r="A43" s="24" t="s">
        <v>294</v>
      </c>
      <c r="B43" s="28" t="s">
        <v>295</v>
      </c>
      <c r="C43" s="60" t="s">
        <v>296</v>
      </c>
      <c r="D43" s="28" t="s">
        <v>169</v>
      </c>
      <c r="E43" s="71" t="s">
        <v>297</v>
      </c>
      <c r="F43" s="25" t="s">
        <v>123</v>
      </c>
      <c r="G43" s="25" t="s">
        <v>128</v>
      </c>
      <c r="H43" s="25" t="s">
        <v>129</v>
      </c>
      <c r="I43" s="91">
        <v>280</v>
      </c>
      <c r="J43" s="91">
        <v>280</v>
      </c>
      <c r="K43" s="91"/>
      <c r="L43" s="91">
        <v>280</v>
      </c>
      <c r="M43" s="25"/>
      <c r="N43" s="25"/>
      <c r="O43" s="25"/>
      <c r="P43" s="25"/>
      <c r="Q43" s="25"/>
      <c r="R43" s="25"/>
      <c r="S43" s="25"/>
      <c r="T43" s="25"/>
      <c r="U43" s="25"/>
      <c r="V43" s="28"/>
      <c r="W43" s="25" t="s">
        <v>119</v>
      </c>
      <c r="X43" s="25" t="s">
        <v>101</v>
      </c>
      <c r="Y43" s="25" t="s">
        <v>120</v>
      </c>
      <c r="Z43" s="25" t="s">
        <v>101</v>
      </c>
      <c r="AA43" s="25" t="s">
        <v>101</v>
      </c>
      <c r="AB43" s="25" t="s">
        <v>120</v>
      </c>
      <c r="AC43" s="28">
        <v>64</v>
      </c>
      <c r="AD43" s="28">
        <v>247</v>
      </c>
      <c r="AE43" s="25">
        <v>1193</v>
      </c>
      <c r="AF43" s="28" t="s">
        <v>269</v>
      </c>
      <c r="AG43" s="71" t="s">
        <v>298</v>
      </c>
      <c r="AH43" s="114"/>
    </row>
    <row r="44" s="5" customFormat="1" ht="55" customHeight="1" spans="1:34">
      <c r="A44" s="24" t="s">
        <v>299</v>
      </c>
      <c r="B44" s="28" t="s">
        <v>300</v>
      </c>
      <c r="C44" s="27" t="s">
        <v>301</v>
      </c>
      <c r="D44" s="28" t="s">
        <v>210</v>
      </c>
      <c r="E44" s="28" t="s">
        <v>302</v>
      </c>
      <c r="F44" s="25" t="s">
        <v>123</v>
      </c>
      <c r="G44" s="25" t="s">
        <v>128</v>
      </c>
      <c r="H44" s="25" t="s">
        <v>129</v>
      </c>
      <c r="I44" s="91">
        <v>270</v>
      </c>
      <c r="J44" s="91">
        <v>270</v>
      </c>
      <c r="K44" s="95"/>
      <c r="L44" s="91">
        <v>270</v>
      </c>
      <c r="M44" s="25"/>
      <c r="N44" s="25"/>
      <c r="O44" s="25"/>
      <c r="P44" s="25"/>
      <c r="Q44" s="25"/>
      <c r="R44" s="25"/>
      <c r="S44" s="25"/>
      <c r="T44" s="25"/>
      <c r="U44" s="25"/>
      <c r="V44" s="28"/>
      <c r="W44" s="25" t="s">
        <v>119</v>
      </c>
      <c r="X44" s="25" t="s">
        <v>101</v>
      </c>
      <c r="Y44" s="25" t="s">
        <v>120</v>
      </c>
      <c r="Z44" s="25" t="s">
        <v>101</v>
      </c>
      <c r="AA44" s="25" t="s">
        <v>101</v>
      </c>
      <c r="AB44" s="25" t="s">
        <v>120</v>
      </c>
      <c r="AC44" s="28">
        <v>83</v>
      </c>
      <c r="AD44" s="28">
        <v>208</v>
      </c>
      <c r="AE44" s="25">
        <v>1575</v>
      </c>
      <c r="AF44" s="28" t="s">
        <v>269</v>
      </c>
      <c r="AG44" s="27" t="s">
        <v>303</v>
      </c>
      <c r="AH44" s="114"/>
    </row>
    <row r="45" s="5" customFormat="1" ht="63" customHeight="1" spans="1:34">
      <c r="A45" s="24" t="s">
        <v>304</v>
      </c>
      <c r="B45" s="28" t="s">
        <v>305</v>
      </c>
      <c r="C45" s="60" t="s">
        <v>306</v>
      </c>
      <c r="D45" s="60" t="s">
        <v>244</v>
      </c>
      <c r="E45" s="28" t="s">
        <v>181</v>
      </c>
      <c r="F45" s="25" t="s">
        <v>123</v>
      </c>
      <c r="G45" s="25" t="s">
        <v>128</v>
      </c>
      <c r="H45" s="25" t="s">
        <v>129</v>
      </c>
      <c r="I45" s="91">
        <v>221</v>
      </c>
      <c r="J45" s="91">
        <v>200</v>
      </c>
      <c r="K45" s="91"/>
      <c r="L45" s="91">
        <v>200</v>
      </c>
      <c r="M45" s="25"/>
      <c r="N45" s="25"/>
      <c r="O45" s="25"/>
      <c r="P45" s="25"/>
      <c r="Q45" s="25"/>
      <c r="R45" s="25"/>
      <c r="S45" s="25"/>
      <c r="T45" s="25"/>
      <c r="U45" s="25"/>
      <c r="V45" s="28">
        <v>21</v>
      </c>
      <c r="W45" s="25" t="s">
        <v>119</v>
      </c>
      <c r="X45" s="25" t="s">
        <v>101</v>
      </c>
      <c r="Y45" s="25" t="s">
        <v>120</v>
      </c>
      <c r="Z45" s="25" t="s">
        <v>101</v>
      </c>
      <c r="AA45" s="25" t="s">
        <v>101</v>
      </c>
      <c r="AB45" s="25" t="s">
        <v>120</v>
      </c>
      <c r="AC45" s="25">
        <v>145</v>
      </c>
      <c r="AD45" s="25">
        <v>531</v>
      </c>
      <c r="AE45" s="25">
        <v>3850</v>
      </c>
      <c r="AF45" s="28" t="s">
        <v>269</v>
      </c>
      <c r="AG45" s="27" t="s">
        <v>307</v>
      </c>
      <c r="AH45" s="114"/>
    </row>
    <row r="46" s="5" customFormat="1" ht="58" customHeight="1" spans="1:34">
      <c r="A46" s="24" t="s">
        <v>308</v>
      </c>
      <c r="B46" s="28" t="s">
        <v>309</v>
      </c>
      <c r="C46" s="72" t="s">
        <v>310</v>
      </c>
      <c r="D46" s="60" t="s">
        <v>244</v>
      </c>
      <c r="E46" s="28" t="s">
        <v>311</v>
      </c>
      <c r="F46" s="25" t="s">
        <v>123</v>
      </c>
      <c r="G46" s="25" t="s">
        <v>128</v>
      </c>
      <c r="H46" s="25" t="s">
        <v>129</v>
      </c>
      <c r="I46" s="91">
        <v>194</v>
      </c>
      <c r="J46" s="91">
        <v>190</v>
      </c>
      <c r="K46" s="91"/>
      <c r="L46" s="91">
        <v>190</v>
      </c>
      <c r="M46" s="25"/>
      <c r="N46" s="25"/>
      <c r="O46" s="25"/>
      <c r="P46" s="25"/>
      <c r="Q46" s="25"/>
      <c r="R46" s="25"/>
      <c r="S46" s="25"/>
      <c r="T46" s="25"/>
      <c r="U46" s="25"/>
      <c r="V46" s="28">
        <v>4</v>
      </c>
      <c r="W46" s="25" t="s">
        <v>119</v>
      </c>
      <c r="X46" s="25" t="s">
        <v>101</v>
      </c>
      <c r="Y46" s="25" t="s">
        <v>120</v>
      </c>
      <c r="Z46" s="25" t="s">
        <v>101</v>
      </c>
      <c r="AA46" s="25" t="s">
        <v>101</v>
      </c>
      <c r="AB46" s="25" t="s">
        <v>120</v>
      </c>
      <c r="AC46" s="108">
        <v>81</v>
      </c>
      <c r="AD46" s="28">
        <v>203</v>
      </c>
      <c r="AE46" s="25">
        <v>1410</v>
      </c>
      <c r="AF46" s="28" t="s">
        <v>269</v>
      </c>
      <c r="AG46" s="27" t="s">
        <v>312</v>
      </c>
      <c r="AH46" s="114"/>
    </row>
    <row r="47" s="5" customFormat="1" ht="57" customHeight="1" spans="1:34">
      <c r="A47" s="24" t="s">
        <v>313</v>
      </c>
      <c r="B47" s="28" t="s">
        <v>314</v>
      </c>
      <c r="C47" s="28" t="s">
        <v>315</v>
      </c>
      <c r="D47" s="60" t="s">
        <v>222</v>
      </c>
      <c r="E47" s="28" t="s">
        <v>316</v>
      </c>
      <c r="F47" s="25" t="s">
        <v>123</v>
      </c>
      <c r="G47" s="25" t="s">
        <v>128</v>
      </c>
      <c r="H47" s="25" t="s">
        <v>129</v>
      </c>
      <c r="I47" s="91">
        <v>245</v>
      </c>
      <c r="J47" s="91">
        <v>245</v>
      </c>
      <c r="K47" s="95"/>
      <c r="L47" s="91">
        <v>245</v>
      </c>
      <c r="M47" s="25"/>
      <c r="N47" s="25"/>
      <c r="O47" s="25"/>
      <c r="P47" s="25"/>
      <c r="Q47" s="25"/>
      <c r="R47" s="25"/>
      <c r="S47" s="25"/>
      <c r="T47" s="25"/>
      <c r="U47" s="25"/>
      <c r="V47" s="28"/>
      <c r="W47" s="25" t="s">
        <v>119</v>
      </c>
      <c r="X47" s="25" t="s">
        <v>101</v>
      </c>
      <c r="Y47" s="25" t="s">
        <v>120</v>
      </c>
      <c r="Z47" s="25" t="s">
        <v>101</v>
      </c>
      <c r="AA47" s="25" t="s">
        <v>101</v>
      </c>
      <c r="AB47" s="25" t="s">
        <v>120</v>
      </c>
      <c r="AC47" s="108">
        <v>64</v>
      </c>
      <c r="AD47" s="28">
        <v>160</v>
      </c>
      <c r="AE47" s="25">
        <v>1480</v>
      </c>
      <c r="AF47" s="28" t="s">
        <v>269</v>
      </c>
      <c r="AG47" s="60" t="s">
        <v>317</v>
      </c>
      <c r="AH47" s="114"/>
    </row>
    <row r="48" s="5" customFormat="1" ht="58" customHeight="1" spans="1:34">
      <c r="A48" s="24" t="s">
        <v>318</v>
      </c>
      <c r="B48" s="73" t="s">
        <v>319</v>
      </c>
      <c r="C48" s="74" t="s">
        <v>320</v>
      </c>
      <c r="D48" s="73" t="s">
        <v>244</v>
      </c>
      <c r="E48" s="73" t="s">
        <v>321</v>
      </c>
      <c r="F48" s="25" t="s">
        <v>123</v>
      </c>
      <c r="G48" s="25" t="s">
        <v>128</v>
      </c>
      <c r="H48" s="25" t="s">
        <v>129</v>
      </c>
      <c r="I48" s="96">
        <v>370</v>
      </c>
      <c r="J48" s="96">
        <v>370</v>
      </c>
      <c r="K48" s="96"/>
      <c r="L48" s="96">
        <v>370</v>
      </c>
      <c r="M48" s="25"/>
      <c r="N48" s="25"/>
      <c r="O48" s="25"/>
      <c r="P48" s="25"/>
      <c r="Q48" s="25"/>
      <c r="R48" s="25"/>
      <c r="S48" s="25"/>
      <c r="T48" s="25"/>
      <c r="U48" s="25"/>
      <c r="V48" s="73"/>
      <c r="W48" s="25" t="s">
        <v>119</v>
      </c>
      <c r="X48" s="25" t="s">
        <v>101</v>
      </c>
      <c r="Y48" s="25" t="s">
        <v>120</v>
      </c>
      <c r="Z48" s="25" t="s">
        <v>101</v>
      </c>
      <c r="AA48" s="25" t="s">
        <v>101</v>
      </c>
      <c r="AB48" s="25" t="s">
        <v>120</v>
      </c>
      <c r="AC48" s="73">
        <v>113</v>
      </c>
      <c r="AD48" s="73">
        <v>283</v>
      </c>
      <c r="AE48" s="25">
        <v>1700</v>
      </c>
      <c r="AF48" s="28" t="s">
        <v>269</v>
      </c>
      <c r="AG48" s="74" t="s">
        <v>322</v>
      </c>
      <c r="AH48" s="114"/>
    </row>
    <row r="49" s="5" customFormat="1" ht="34" customHeight="1" spans="1:34">
      <c r="A49" s="24" t="s">
        <v>323</v>
      </c>
      <c r="B49" s="75" t="s">
        <v>324</v>
      </c>
      <c r="C49" s="76" t="s">
        <v>325</v>
      </c>
      <c r="D49" s="25" t="s">
        <v>199</v>
      </c>
      <c r="E49" s="77" t="s">
        <v>326</v>
      </c>
      <c r="F49" s="28" t="s">
        <v>123</v>
      </c>
      <c r="G49" s="25" t="s">
        <v>199</v>
      </c>
      <c r="H49" s="25" t="s">
        <v>201</v>
      </c>
      <c r="I49" s="25">
        <f>J49+O49+P49+Q49+R49+S49+T49+U49+V49</f>
        <v>78.09</v>
      </c>
      <c r="J49" s="25">
        <v>76</v>
      </c>
      <c r="K49" s="97">
        <v>76</v>
      </c>
      <c r="L49" s="25"/>
      <c r="M49" s="25"/>
      <c r="N49" s="25"/>
      <c r="O49" s="25"/>
      <c r="P49" s="25"/>
      <c r="Q49" s="25"/>
      <c r="R49" s="25"/>
      <c r="S49" s="25"/>
      <c r="T49" s="25"/>
      <c r="U49" s="25"/>
      <c r="V49" s="25">
        <v>2.09</v>
      </c>
      <c r="W49" s="25" t="s">
        <v>119</v>
      </c>
      <c r="X49" s="25" t="s">
        <v>101</v>
      </c>
      <c r="Y49" s="25" t="s">
        <v>120</v>
      </c>
      <c r="Z49" s="25" t="s">
        <v>120</v>
      </c>
      <c r="AA49" s="25" t="s">
        <v>101</v>
      </c>
      <c r="AB49" s="25" t="s">
        <v>120</v>
      </c>
      <c r="AC49" s="25">
        <v>154</v>
      </c>
      <c r="AD49" s="25">
        <v>541</v>
      </c>
      <c r="AE49" s="25">
        <v>154</v>
      </c>
      <c r="AF49" s="109" t="s">
        <v>184</v>
      </c>
      <c r="AG49" s="76" t="s">
        <v>327</v>
      </c>
      <c r="AH49" s="114"/>
    </row>
    <row r="50" s="5" customFormat="1" ht="39" customHeight="1" spans="1:34">
      <c r="A50" s="24" t="s">
        <v>328</v>
      </c>
      <c r="B50" s="27" t="s">
        <v>329</v>
      </c>
      <c r="C50" s="27" t="s">
        <v>330</v>
      </c>
      <c r="D50" s="28" t="s">
        <v>331</v>
      </c>
      <c r="E50" s="28" t="s">
        <v>332</v>
      </c>
      <c r="F50" s="28" t="s">
        <v>123</v>
      </c>
      <c r="G50" s="28" t="s">
        <v>145</v>
      </c>
      <c r="H50" s="28" t="s">
        <v>146</v>
      </c>
      <c r="I50" s="28">
        <f>J50</f>
        <v>760</v>
      </c>
      <c r="J50" s="28">
        <f>SUM(K50:N50)</f>
        <v>760</v>
      </c>
      <c r="K50" s="28">
        <v>760</v>
      </c>
      <c r="L50" s="28"/>
      <c r="M50" s="28"/>
      <c r="N50" s="28"/>
      <c r="O50" s="28"/>
      <c r="P50" s="28"/>
      <c r="Q50" s="28"/>
      <c r="R50" s="28"/>
      <c r="S50" s="28"/>
      <c r="T50" s="28"/>
      <c r="U50" s="28"/>
      <c r="V50" s="28"/>
      <c r="W50" s="28" t="s">
        <v>119</v>
      </c>
      <c r="X50" s="28" t="s">
        <v>101</v>
      </c>
      <c r="Y50" s="28" t="s">
        <v>120</v>
      </c>
      <c r="Z50" s="28" t="s">
        <v>120</v>
      </c>
      <c r="AA50" s="28" t="s">
        <v>120</v>
      </c>
      <c r="AB50" s="28" t="s">
        <v>120</v>
      </c>
      <c r="AC50" s="28">
        <v>586</v>
      </c>
      <c r="AD50" s="28">
        <f>AC50*3.5</f>
        <v>2051</v>
      </c>
      <c r="AE50" s="28">
        <f>AD50</f>
        <v>2051</v>
      </c>
      <c r="AF50" s="27" t="s">
        <v>333</v>
      </c>
      <c r="AG50" s="27" t="s">
        <v>333</v>
      </c>
      <c r="AH50" s="114"/>
    </row>
    <row r="51" s="7" customFormat="1" ht="33" customHeight="1" spans="1:34">
      <c r="A51" s="24" t="s">
        <v>334</v>
      </c>
      <c r="B51" s="27" t="s">
        <v>335</v>
      </c>
      <c r="C51" s="78" t="s">
        <v>336</v>
      </c>
      <c r="D51" s="28" t="s">
        <v>331</v>
      </c>
      <c r="E51" s="28" t="s">
        <v>332</v>
      </c>
      <c r="F51" s="28" t="s">
        <v>123</v>
      </c>
      <c r="G51" s="28" t="s">
        <v>145</v>
      </c>
      <c r="H51" s="28" t="s">
        <v>146</v>
      </c>
      <c r="I51" s="28">
        <f>J51</f>
        <v>650</v>
      </c>
      <c r="J51" s="28">
        <f>SUM(L51:N51)</f>
        <v>650</v>
      </c>
      <c r="K51" s="28"/>
      <c r="L51" s="28"/>
      <c r="M51" s="28"/>
      <c r="N51" s="98">
        <v>650</v>
      </c>
      <c r="O51" s="28"/>
      <c r="P51" s="28"/>
      <c r="Q51" s="28"/>
      <c r="R51" s="28"/>
      <c r="S51" s="28"/>
      <c r="T51" s="28"/>
      <c r="U51" s="28"/>
      <c r="V51" s="28"/>
      <c r="W51" s="28" t="s">
        <v>119</v>
      </c>
      <c r="X51" s="28" t="s">
        <v>101</v>
      </c>
      <c r="Y51" s="28" t="s">
        <v>120</v>
      </c>
      <c r="Z51" s="28" t="s">
        <v>120</v>
      </c>
      <c r="AA51" s="28" t="s">
        <v>120</v>
      </c>
      <c r="AB51" s="28" t="s">
        <v>120</v>
      </c>
      <c r="AC51" s="28">
        <v>586</v>
      </c>
      <c r="AD51" s="28">
        <f>AC51*3.5</f>
        <v>2051</v>
      </c>
      <c r="AE51" s="28">
        <f>AD51</f>
        <v>2051</v>
      </c>
      <c r="AF51" s="27" t="s">
        <v>333</v>
      </c>
      <c r="AG51" s="120" t="s">
        <v>337</v>
      </c>
      <c r="AH51" s="28" t="s">
        <v>338</v>
      </c>
    </row>
    <row r="52" s="8" customFormat="1" ht="98" customHeight="1" spans="1:16354">
      <c r="A52" s="24" t="s">
        <v>339</v>
      </c>
      <c r="B52" s="79" t="s">
        <v>340</v>
      </c>
      <c r="C52" s="79" t="s">
        <v>341</v>
      </c>
      <c r="D52" s="66" t="s">
        <v>331</v>
      </c>
      <c r="E52" s="66" t="s">
        <v>342</v>
      </c>
      <c r="F52" s="66" t="s">
        <v>123</v>
      </c>
      <c r="G52" s="66" t="s">
        <v>331</v>
      </c>
      <c r="H52" s="66" t="s">
        <v>343</v>
      </c>
      <c r="I52" s="66">
        <v>60</v>
      </c>
      <c r="J52" s="66">
        <v>60</v>
      </c>
      <c r="K52" s="28">
        <v>60</v>
      </c>
      <c r="L52" s="66"/>
      <c r="M52" s="66"/>
      <c r="N52" s="66"/>
      <c r="O52" s="66"/>
      <c r="P52" s="66"/>
      <c r="Q52" s="66"/>
      <c r="R52" s="66"/>
      <c r="S52" s="66"/>
      <c r="T52" s="66"/>
      <c r="U52" s="66"/>
      <c r="V52" s="66"/>
      <c r="W52" s="66" t="s">
        <v>119</v>
      </c>
      <c r="X52" s="66" t="s">
        <v>101</v>
      </c>
      <c r="Y52" s="66" t="s">
        <v>120</v>
      </c>
      <c r="Z52" s="66" t="s">
        <v>101</v>
      </c>
      <c r="AA52" s="66" t="s">
        <v>101</v>
      </c>
      <c r="AB52" s="66" t="s">
        <v>120</v>
      </c>
      <c r="AC52" s="66"/>
      <c r="AD52" s="66"/>
      <c r="AE52" s="66"/>
      <c r="AF52" s="79"/>
      <c r="AG52" s="79"/>
      <c r="AH52" s="66"/>
      <c r="XDT52" s="122" t="s">
        <v>275</v>
      </c>
      <c r="XDU52" s="123" t="s">
        <v>340</v>
      </c>
      <c r="XDV52" s="123" t="s">
        <v>344</v>
      </c>
      <c r="XDW52" s="123" t="s">
        <v>331</v>
      </c>
      <c r="XDX52" s="123" t="s">
        <v>342</v>
      </c>
      <c r="XDY52" s="8" t="s">
        <v>345</v>
      </c>
      <c r="XDZ52" s="123" t="s">
        <v>101</v>
      </c>
    </row>
    <row r="53" s="7" customFormat="1" ht="54" customHeight="1" spans="1:34">
      <c r="A53" s="24" t="s">
        <v>346</v>
      </c>
      <c r="B53" s="27" t="s">
        <v>347</v>
      </c>
      <c r="C53" s="27" t="s">
        <v>348</v>
      </c>
      <c r="D53" s="28" t="s">
        <v>349</v>
      </c>
      <c r="E53" s="28" t="s">
        <v>350</v>
      </c>
      <c r="F53" s="28" t="s">
        <v>123</v>
      </c>
      <c r="G53" s="28" t="s">
        <v>145</v>
      </c>
      <c r="H53" s="28" t="s">
        <v>146</v>
      </c>
      <c r="I53" s="28">
        <f>J53</f>
        <v>180</v>
      </c>
      <c r="J53" s="28">
        <f>SUM(K53:N53)</f>
        <v>180</v>
      </c>
      <c r="K53" s="28">
        <v>180</v>
      </c>
      <c r="L53" s="28"/>
      <c r="M53" s="28"/>
      <c r="N53" s="28"/>
      <c r="O53" s="28"/>
      <c r="P53" s="28"/>
      <c r="Q53" s="28"/>
      <c r="R53" s="28"/>
      <c r="S53" s="28"/>
      <c r="T53" s="28"/>
      <c r="U53" s="28"/>
      <c r="V53" s="28"/>
      <c r="W53" s="28" t="s">
        <v>119</v>
      </c>
      <c r="X53" s="28" t="s">
        <v>101</v>
      </c>
      <c r="Y53" s="28" t="s">
        <v>101</v>
      </c>
      <c r="Z53" s="28" t="s">
        <v>101</v>
      </c>
      <c r="AA53" s="28" t="s">
        <v>101</v>
      </c>
      <c r="AB53" s="28" t="s">
        <v>120</v>
      </c>
      <c r="AC53" s="28">
        <v>617</v>
      </c>
      <c r="AD53" s="28">
        <v>2468</v>
      </c>
      <c r="AE53" s="28">
        <v>2468</v>
      </c>
      <c r="AF53" s="27" t="s">
        <v>351</v>
      </c>
      <c r="AG53" s="27" t="s">
        <v>352</v>
      </c>
      <c r="AH53" s="88"/>
    </row>
    <row r="54" s="7" customFormat="1" ht="31" customHeight="1" spans="1:34">
      <c r="A54" s="24" t="s">
        <v>353</v>
      </c>
      <c r="B54" s="27" t="s">
        <v>354</v>
      </c>
      <c r="C54" s="80" t="s">
        <v>355</v>
      </c>
      <c r="D54" s="28" t="s">
        <v>210</v>
      </c>
      <c r="E54" s="28" t="s">
        <v>356</v>
      </c>
      <c r="F54" s="28" t="s">
        <v>123</v>
      </c>
      <c r="G54" s="28" t="s">
        <v>210</v>
      </c>
      <c r="H54" s="28" t="s">
        <v>212</v>
      </c>
      <c r="I54" s="28">
        <v>48</v>
      </c>
      <c r="J54" s="28">
        <v>48</v>
      </c>
      <c r="K54" s="28"/>
      <c r="L54" s="28"/>
      <c r="M54" s="28">
        <v>48</v>
      </c>
      <c r="N54" s="28"/>
      <c r="O54" s="28"/>
      <c r="P54" s="28"/>
      <c r="Q54" s="28"/>
      <c r="R54" s="28"/>
      <c r="S54" s="28"/>
      <c r="T54" s="28"/>
      <c r="U54" s="28"/>
      <c r="V54" s="28"/>
      <c r="W54" s="28" t="s">
        <v>119</v>
      </c>
      <c r="X54" s="66" t="s">
        <v>101</v>
      </c>
      <c r="Y54" s="66" t="s">
        <v>120</v>
      </c>
      <c r="Z54" s="66" t="s">
        <v>120</v>
      </c>
      <c r="AA54" s="66" t="s">
        <v>120</v>
      </c>
      <c r="AB54" s="66" t="s">
        <v>120</v>
      </c>
      <c r="AC54" s="28">
        <v>5</v>
      </c>
      <c r="AD54" s="28">
        <v>15</v>
      </c>
      <c r="AE54" s="28">
        <v>54</v>
      </c>
      <c r="AF54" s="27"/>
      <c r="AG54" s="80" t="s">
        <v>357</v>
      </c>
      <c r="AH54" s="88"/>
    </row>
    <row r="55" s="7" customFormat="1" ht="30" customHeight="1" spans="1:34">
      <c r="A55" s="24" t="s">
        <v>358</v>
      </c>
      <c r="B55" s="81" t="s">
        <v>359</v>
      </c>
      <c r="C55" s="80" t="s">
        <v>360</v>
      </c>
      <c r="D55" s="28" t="s">
        <v>199</v>
      </c>
      <c r="E55" s="28" t="s">
        <v>326</v>
      </c>
      <c r="F55" s="28" t="s">
        <v>123</v>
      </c>
      <c r="G55" s="28" t="s">
        <v>199</v>
      </c>
      <c r="H55" s="28" t="s">
        <v>201</v>
      </c>
      <c r="I55" s="28">
        <v>27</v>
      </c>
      <c r="J55" s="28">
        <v>27</v>
      </c>
      <c r="K55" s="28"/>
      <c r="L55" s="28"/>
      <c r="M55" s="28">
        <v>27</v>
      </c>
      <c r="N55" s="28"/>
      <c r="O55" s="28"/>
      <c r="P55" s="28"/>
      <c r="Q55" s="28"/>
      <c r="R55" s="28"/>
      <c r="S55" s="28"/>
      <c r="T55" s="28"/>
      <c r="U55" s="28"/>
      <c r="V55" s="28"/>
      <c r="W55" s="28" t="s">
        <v>119</v>
      </c>
      <c r="X55" s="66" t="s">
        <v>101</v>
      </c>
      <c r="Y55" s="66" t="s">
        <v>120</v>
      </c>
      <c r="Z55" s="66" t="s">
        <v>120</v>
      </c>
      <c r="AA55" s="66" t="s">
        <v>120</v>
      </c>
      <c r="AB55" s="66" t="s">
        <v>120</v>
      </c>
      <c r="AC55" s="28">
        <v>27</v>
      </c>
      <c r="AD55" s="28">
        <v>95</v>
      </c>
      <c r="AE55" s="28">
        <v>1533</v>
      </c>
      <c r="AF55" s="27"/>
      <c r="AG55" s="121" t="s">
        <v>361</v>
      </c>
      <c r="AH55" s="88"/>
    </row>
    <row r="56" s="7" customFormat="1" ht="45" customHeight="1" spans="1:34">
      <c r="A56" s="24" t="s">
        <v>362</v>
      </c>
      <c r="B56" s="81" t="s">
        <v>363</v>
      </c>
      <c r="C56" s="80" t="s">
        <v>364</v>
      </c>
      <c r="D56" s="28" t="s">
        <v>188</v>
      </c>
      <c r="E56" s="28" t="s">
        <v>365</v>
      </c>
      <c r="F56" s="28" t="s">
        <v>123</v>
      </c>
      <c r="G56" s="28" t="s">
        <v>366</v>
      </c>
      <c r="H56" s="28" t="s">
        <v>190</v>
      </c>
      <c r="I56" s="28">
        <v>45</v>
      </c>
      <c r="J56" s="28">
        <v>45</v>
      </c>
      <c r="K56" s="28"/>
      <c r="L56" s="28"/>
      <c r="M56" s="28">
        <v>45</v>
      </c>
      <c r="N56" s="28"/>
      <c r="O56" s="28"/>
      <c r="P56" s="28"/>
      <c r="Q56" s="28"/>
      <c r="R56" s="28"/>
      <c r="S56" s="28"/>
      <c r="T56" s="28"/>
      <c r="U56" s="28"/>
      <c r="V56" s="28"/>
      <c r="W56" s="28" t="s">
        <v>119</v>
      </c>
      <c r="X56" s="66" t="s">
        <v>101</v>
      </c>
      <c r="Y56" s="66" t="s">
        <v>120</v>
      </c>
      <c r="Z56" s="66" t="s">
        <v>120</v>
      </c>
      <c r="AA56" s="66" t="s">
        <v>120</v>
      </c>
      <c r="AB56" s="66" t="s">
        <v>120</v>
      </c>
      <c r="AC56" s="28">
        <v>74</v>
      </c>
      <c r="AD56" s="28">
        <v>259</v>
      </c>
      <c r="AE56" s="28">
        <v>886</v>
      </c>
      <c r="AF56" s="27"/>
      <c r="AG56" s="80" t="s">
        <v>367</v>
      </c>
      <c r="AH56" s="88"/>
    </row>
    <row r="57" s="7" customFormat="1" ht="28" customHeight="1" spans="1:34">
      <c r="A57" s="24" t="s">
        <v>368</v>
      </c>
      <c r="B57" s="81" t="s">
        <v>369</v>
      </c>
      <c r="C57" s="80" t="s">
        <v>370</v>
      </c>
      <c r="D57" s="28" t="s">
        <v>222</v>
      </c>
      <c r="E57" s="28" t="s">
        <v>371</v>
      </c>
      <c r="F57" s="28" t="s">
        <v>123</v>
      </c>
      <c r="G57" s="28" t="s">
        <v>222</v>
      </c>
      <c r="H57" s="28" t="s">
        <v>224</v>
      </c>
      <c r="I57" s="28">
        <v>20</v>
      </c>
      <c r="J57" s="28">
        <v>20</v>
      </c>
      <c r="K57" s="28"/>
      <c r="L57" s="28"/>
      <c r="M57" s="28">
        <v>20</v>
      </c>
      <c r="N57" s="28"/>
      <c r="O57" s="28"/>
      <c r="P57" s="28"/>
      <c r="Q57" s="28"/>
      <c r="R57" s="28"/>
      <c r="S57" s="28"/>
      <c r="T57" s="28"/>
      <c r="U57" s="28"/>
      <c r="V57" s="28"/>
      <c r="W57" s="28" t="s">
        <v>119</v>
      </c>
      <c r="X57" s="66" t="s">
        <v>101</v>
      </c>
      <c r="Y57" s="66" t="s">
        <v>120</v>
      </c>
      <c r="Z57" s="66" t="s">
        <v>120</v>
      </c>
      <c r="AA57" s="66" t="s">
        <v>120</v>
      </c>
      <c r="AB57" s="66" t="s">
        <v>120</v>
      </c>
      <c r="AC57" s="28">
        <v>120</v>
      </c>
      <c r="AD57" s="28">
        <v>420</v>
      </c>
      <c r="AE57" s="28">
        <v>2380</v>
      </c>
      <c r="AF57" s="27"/>
      <c r="AG57" s="80" t="s">
        <v>372</v>
      </c>
      <c r="AH57" s="88"/>
    </row>
    <row r="58" s="7" customFormat="1" ht="30" customHeight="1" spans="1:34">
      <c r="A58" s="24" t="s">
        <v>373</v>
      </c>
      <c r="B58" s="80" t="s">
        <v>374</v>
      </c>
      <c r="C58" s="82" t="s">
        <v>375</v>
      </c>
      <c r="D58" s="28" t="s">
        <v>376</v>
      </c>
      <c r="E58" s="28" t="s">
        <v>377</v>
      </c>
      <c r="F58" s="28" t="s">
        <v>123</v>
      </c>
      <c r="G58" s="28" t="s">
        <v>376</v>
      </c>
      <c r="H58" s="28" t="s">
        <v>378</v>
      </c>
      <c r="I58" s="28">
        <v>20</v>
      </c>
      <c r="J58" s="28">
        <v>20</v>
      </c>
      <c r="K58" s="28"/>
      <c r="L58" s="28"/>
      <c r="M58" s="28">
        <v>20</v>
      </c>
      <c r="N58" s="28"/>
      <c r="O58" s="28"/>
      <c r="P58" s="28"/>
      <c r="Q58" s="28"/>
      <c r="R58" s="28"/>
      <c r="S58" s="28"/>
      <c r="T58" s="28"/>
      <c r="U58" s="28"/>
      <c r="V58" s="28"/>
      <c r="W58" s="28" t="s">
        <v>119</v>
      </c>
      <c r="X58" s="66" t="s">
        <v>101</v>
      </c>
      <c r="Y58" s="66" t="s">
        <v>120</v>
      </c>
      <c r="Z58" s="66" t="s">
        <v>120</v>
      </c>
      <c r="AA58" s="66" t="s">
        <v>120</v>
      </c>
      <c r="AB58" s="66" t="s">
        <v>120</v>
      </c>
      <c r="AC58" s="28">
        <v>30</v>
      </c>
      <c r="AD58" s="28">
        <v>105</v>
      </c>
      <c r="AE58" s="28">
        <v>623</v>
      </c>
      <c r="AF58" s="27"/>
      <c r="AG58" s="82" t="s">
        <v>379</v>
      </c>
      <c r="AH58" s="88"/>
    </row>
    <row r="59" s="7" customFormat="1" ht="56" customHeight="1" spans="1:34">
      <c r="A59" s="24" t="s">
        <v>380</v>
      </c>
      <c r="B59" s="80" t="s">
        <v>381</v>
      </c>
      <c r="C59" s="82" t="s">
        <v>382</v>
      </c>
      <c r="D59" s="28" t="s">
        <v>349</v>
      </c>
      <c r="E59" s="28" t="s">
        <v>383</v>
      </c>
      <c r="F59" s="28" t="s">
        <v>123</v>
      </c>
      <c r="G59" s="28" t="s">
        <v>349</v>
      </c>
      <c r="H59" s="28" t="s">
        <v>384</v>
      </c>
      <c r="I59" s="28">
        <v>12.5</v>
      </c>
      <c r="J59" s="28">
        <v>12.5</v>
      </c>
      <c r="K59" s="28"/>
      <c r="L59" s="28"/>
      <c r="M59" s="28">
        <v>12.5</v>
      </c>
      <c r="N59" s="28"/>
      <c r="O59" s="28"/>
      <c r="P59" s="28"/>
      <c r="Q59" s="28"/>
      <c r="R59" s="28"/>
      <c r="S59" s="28"/>
      <c r="T59" s="28"/>
      <c r="U59" s="28"/>
      <c r="V59" s="28"/>
      <c r="W59" s="28" t="s">
        <v>119</v>
      </c>
      <c r="X59" s="66" t="s">
        <v>101</v>
      </c>
      <c r="Y59" s="66" t="s">
        <v>120</v>
      </c>
      <c r="Z59" s="66" t="s">
        <v>120</v>
      </c>
      <c r="AA59" s="66" t="s">
        <v>120</v>
      </c>
      <c r="AB59" s="66" t="s">
        <v>120</v>
      </c>
      <c r="AC59" s="28">
        <v>38</v>
      </c>
      <c r="AD59" s="28">
        <v>133</v>
      </c>
      <c r="AE59" s="28">
        <v>1092</v>
      </c>
      <c r="AF59" s="27"/>
      <c r="AG59" s="82" t="s">
        <v>385</v>
      </c>
      <c r="AH59" s="88"/>
    </row>
    <row r="60" s="7" customFormat="1" ht="42" customHeight="1" spans="1:34">
      <c r="A60" s="24" t="s">
        <v>386</v>
      </c>
      <c r="B60" s="81" t="s">
        <v>387</v>
      </c>
      <c r="C60" s="80" t="s">
        <v>388</v>
      </c>
      <c r="D60" s="28"/>
      <c r="E60" s="81" t="s">
        <v>389</v>
      </c>
      <c r="F60" s="28" t="s">
        <v>123</v>
      </c>
      <c r="G60" s="28" t="s">
        <v>390</v>
      </c>
      <c r="H60" s="28" t="s">
        <v>391</v>
      </c>
      <c r="I60" s="28">
        <v>198</v>
      </c>
      <c r="J60" s="28">
        <v>198</v>
      </c>
      <c r="K60" s="28"/>
      <c r="L60" s="28"/>
      <c r="M60" s="28">
        <v>198</v>
      </c>
      <c r="N60" s="28"/>
      <c r="O60" s="28"/>
      <c r="P60" s="28"/>
      <c r="Q60" s="28"/>
      <c r="R60" s="28"/>
      <c r="S60" s="28"/>
      <c r="T60" s="28"/>
      <c r="U60" s="28"/>
      <c r="V60" s="28"/>
      <c r="W60" s="28" t="s">
        <v>119</v>
      </c>
      <c r="X60" s="66" t="s">
        <v>101</v>
      </c>
      <c r="Y60" s="66" t="s">
        <v>120</v>
      </c>
      <c r="Z60" s="66" t="s">
        <v>120</v>
      </c>
      <c r="AA60" s="66" t="s">
        <v>120</v>
      </c>
      <c r="AB60" s="66" t="s">
        <v>120</v>
      </c>
      <c r="AC60" s="28">
        <v>993</v>
      </c>
      <c r="AD60" s="28">
        <v>3476</v>
      </c>
      <c r="AE60" s="28">
        <v>6688</v>
      </c>
      <c r="AF60" s="27"/>
      <c r="AG60" s="81" t="s">
        <v>392</v>
      </c>
      <c r="AH60" s="88"/>
    </row>
    <row r="61" s="7" customFormat="1" ht="45" customHeight="1" spans="1:34">
      <c r="A61" s="24" t="s">
        <v>393</v>
      </c>
      <c r="B61" s="81" t="s">
        <v>394</v>
      </c>
      <c r="C61" s="80" t="s">
        <v>395</v>
      </c>
      <c r="D61" s="81" t="s">
        <v>199</v>
      </c>
      <c r="E61" s="81" t="s">
        <v>251</v>
      </c>
      <c r="F61" s="28" t="s">
        <v>123</v>
      </c>
      <c r="G61" s="81" t="s">
        <v>199</v>
      </c>
      <c r="H61" s="28" t="s">
        <v>201</v>
      </c>
      <c r="I61" s="81">
        <v>46</v>
      </c>
      <c r="J61" s="81">
        <v>46</v>
      </c>
      <c r="K61" s="99"/>
      <c r="L61" s="81"/>
      <c r="M61" s="28">
        <v>46</v>
      </c>
      <c r="N61" s="28"/>
      <c r="O61" s="28"/>
      <c r="P61" s="28"/>
      <c r="Q61" s="28"/>
      <c r="R61" s="28"/>
      <c r="S61" s="28"/>
      <c r="T61" s="28"/>
      <c r="U61" s="28"/>
      <c r="V61" s="28"/>
      <c r="W61" s="28" t="s">
        <v>119</v>
      </c>
      <c r="X61" s="66" t="s">
        <v>101</v>
      </c>
      <c r="Y61" s="66" t="s">
        <v>120</v>
      </c>
      <c r="Z61" s="66" t="s">
        <v>120</v>
      </c>
      <c r="AA61" s="66" t="s">
        <v>120</v>
      </c>
      <c r="AB61" s="66" t="s">
        <v>120</v>
      </c>
      <c r="AC61" s="81">
        <v>46</v>
      </c>
      <c r="AD61" s="28">
        <v>161</v>
      </c>
      <c r="AE61" s="28">
        <v>6423</v>
      </c>
      <c r="AF61" s="27"/>
      <c r="AG61" s="80" t="s">
        <v>396</v>
      </c>
      <c r="AH61" s="88"/>
    </row>
    <row r="62" s="7" customFormat="1" ht="52" customHeight="1" spans="1:34">
      <c r="A62" s="24" t="s">
        <v>397</v>
      </c>
      <c r="B62" s="81" t="s">
        <v>398</v>
      </c>
      <c r="C62" s="80" t="s">
        <v>399</v>
      </c>
      <c r="D62" s="81" t="s">
        <v>400</v>
      </c>
      <c r="E62" s="81" t="s">
        <v>401</v>
      </c>
      <c r="F62" s="28" t="s">
        <v>123</v>
      </c>
      <c r="G62" s="81" t="s">
        <v>400</v>
      </c>
      <c r="H62" s="28" t="s">
        <v>402</v>
      </c>
      <c r="I62" s="100">
        <v>50</v>
      </c>
      <c r="J62" s="100">
        <v>50</v>
      </c>
      <c r="K62" s="100"/>
      <c r="L62" s="100"/>
      <c r="M62" s="28">
        <v>50</v>
      </c>
      <c r="N62" s="28"/>
      <c r="O62" s="28"/>
      <c r="P62" s="28"/>
      <c r="Q62" s="28"/>
      <c r="R62" s="28"/>
      <c r="S62" s="28"/>
      <c r="T62" s="28"/>
      <c r="U62" s="28"/>
      <c r="V62" s="28"/>
      <c r="W62" s="28" t="s">
        <v>119</v>
      </c>
      <c r="X62" s="66" t="s">
        <v>101</v>
      </c>
      <c r="Y62" s="66" t="s">
        <v>120</v>
      </c>
      <c r="Z62" s="66" t="s">
        <v>120</v>
      </c>
      <c r="AA62" s="66" t="s">
        <v>120</v>
      </c>
      <c r="AB62" s="66" t="s">
        <v>120</v>
      </c>
      <c r="AC62" s="81">
        <v>55</v>
      </c>
      <c r="AD62" s="28">
        <v>193</v>
      </c>
      <c r="AE62" s="28">
        <v>1680</v>
      </c>
      <c r="AF62" s="27"/>
      <c r="AG62" s="80" t="s">
        <v>403</v>
      </c>
      <c r="AH62" s="88"/>
    </row>
    <row r="63" s="7" customFormat="1" ht="49" customHeight="1" spans="1:34">
      <c r="A63" s="24" t="s">
        <v>404</v>
      </c>
      <c r="B63" s="80" t="s">
        <v>405</v>
      </c>
      <c r="C63" s="82" t="s">
        <v>406</v>
      </c>
      <c r="D63" s="80" t="s">
        <v>199</v>
      </c>
      <c r="E63" s="81" t="s">
        <v>326</v>
      </c>
      <c r="F63" s="28" t="s">
        <v>123</v>
      </c>
      <c r="G63" s="80" t="s">
        <v>199</v>
      </c>
      <c r="H63" s="28" t="s">
        <v>201</v>
      </c>
      <c r="I63" s="101">
        <v>35</v>
      </c>
      <c r="J63" s="101">
        <v>35</v>
      </c>
      <c r="K63" s="101"/>
      <c r="L63" s="101"/>
      <c r="M63" s="28">
        <v>35</v>
      </c>
      <c r="N63" s="28"/>
      <c r="O63" s="28"/>
      <c r="P63" s="28"/>
      <c r="Q63" s="28"/>
      <c r="R63" s="28"/>
      <c r="S63" s="28"/>
      <c r="T63" s="28"/>
      <c r="U63" s="28"/>
      <c r="V63" s="28"/>
      <c r="W63" s="28" t="s">
        <v>119</v>
      </c>
      <c r="X63" s="66" t="s">
        <v>101</v>
      </c>
      <c r="Y63" s="66" t="s">
        <v>120</v>
      </c>
      <c r="Z63" s="66" t="s">
        <v>120</v>
      </c>
      <c r="AA63" s="66" t="s">
        <v>120</v>
      </c>
      <c r="AB63" s="66" t="s">
        <v>120</v>
      </c>
      <c r="AC63" s="81">
        <v>35</v>
      </c>
      <c r="AD63" s="28">
        <v>123</v>
      </c>
      <c r="AE63" s="28">
        <v>3185</v>
      </c>
      <c r="AF63" s="27"/>
      <c r="AG63" s="82" t="s">
        <v>407</v>
      </c>
      <c r="AH63" s="88"/>
    </row>
    <row r="64" s="7" customFormat="1" ht="57" customHeight="1" spans="1:34">
      <c r="A64" s="24" t="s">
        <v>408</v>
      </c>
      <c r="B64" s="81" t="s">
        <v>409</v>
      </c>
      <c r="C64" s="80" t="s">
        <v>410</v>
      </c>
      <c r="D64" s="81" t="s">
        <v>180</v>
      </c>
      <c r="E64" s="81" t="s">
        <v>411</v>
      </c>
      <c r="F64" s="28" t="s">
        <v>123</v>
      </c>
      <c r="G64" s="81" t="s">
        <v>180</v>
      </c>
      <c r="H64" s="28" t="s">
        <v>183</v>
      </c>
      <c r="I64" s="100">
        <v>40</v>
      </c>
      <c r="J64" s="100">
        <v>40</v>
      </c>
      <c r="K64" s="100"/>
      <c r="L64" s="100"/>
      <c r="M64" s="28">
        <v>40</v>
      </c>
      <c r="N64" s="28"/>
      <c r="O64" s="28"/>
      <c r="P64" s="28"/>
      <c r="Q64" s="28"/>
      <c r="R64" s="28"/>
      <c r="S64" s="28"/>
      <c r="T64" s="28"/>
      <c r="U64" s="28"/>
      <c r="V64" s="28"/>
      <c r="W64" s="28" t="s">
        <v>119</v>
      </c>
      <c r="X64" s="66" t="s">
        <v>101</v>
      </c>
      <c r="Y64" s="66" t="s">
        <v>120</v>
      </c>
      <c r="Z64" s="66" t="s">
        <v>120</v>
      </c>
      <c r="AA64" s="66" t="s">
        <v>120</v>
      </c>
      <c r="AB64" s="66" t="s">
        <v>120</v>
      </c>
      <c r="AC64" s="81">
        <v>88</v>
      </c>
      <c r="AD64" s="28">
        <v>308</v>
      </c>
      <c r="AE64" s="28">
        <v>2356</v>
      </c>
      <c r="AF64" s="27"/>
      <c r="AG64" s="80" t="s">
        <v>412</v>
      </c>
      <c r="AH64" s="88"/>
    </row>
    <row r="65" s="6" customFormat="1" ht="34" customHeight="1" spans="1:34">
      <c r="A65" s="124" t="s">
        <v>413</v>
      </c>
      <c r="B65" s="40" t="s">
        <v>414</v>
      </c>
      <c r="C65" s="125" t="s">
        <v>415</v>
      </c>
      <c r="D65" s="104" t="s">
        <v>349</v>
      </c>
      <c r="E65" s="40" t="s">
        <v>383</v>
      </c>
      <c r="F65" s="40" t="s">
        <v>123</v>
      </c>
      <c r="G65" s="104" t="s">
        <v>349</v>
      </c>
      <c r="H65" s="104" t="s">
        <v>416</v>
      </c>
      <c r="I65" s="40">
        <v>31</v>
      </c>
      <c r="J65" s="40">
        <v>31</v>
      </c>
      <c r="K65" s="40"/>
      <c r="L65" s="40"/>
      <c r="M65" s="40"/>
      <c r="N65" s="40">
        <v>31</v>
      </c>
      <c r="O65" s="40"/>
      <c r="P65" s="40"/>
      <c r="Q65" s="40"/>
      <c r="R65" s="40"/>
      <c r="S65" s="40"/>
      <c r="T65" s="40"/>
      <c r="U65" s="40"/>
      <c r="V65" s="40"/>
      <c r="W65" s="104" t="s">
        <v>119</v>
      </c>
      <c r="X65" s="104" t="s">
        <v>120</v>
      </c>
      <c r="Y65" s="104" t="s">
        <v>101</v>
      </c>
      <c r="Z65" s="104" t="s">
        <v>101</v>
      </c>
      <c r="AA65" s="104" t="s">
        <v>101</v>
      </c>
      <c r="AB65" s="104" t="s">
        <v>120</v>
      </c>
      <c r="AC65" s="40">
        <v>528</v>
      </c>
      <c r="AD65" s="40">
        <v>1906</v>
      </c>
      <c r="AE65" s="40">
        <v>1906</v>
      </c>
      <c r="AF65" s="104" t="s">
        <v>172</v>
      </c>
      <c r="AG65" s="40" t="s">
        <v>417</v>
      </c>
      <c r="AH65" s="115"/>
    </row>
    <row r="66" s="6" customFormat="1" ht="35" customHeight="1" spans="1:34">
      <c r="A66" s="124" t="s">
        <v>418</v>
      </c>
      <c r="B66" s="40" t="s">
        <v>419</v>
      </c>
      <c r="C66" s="125" t="s">
        <v>420</v>
      </c>
      <c r="D66" s="104" t="s">
        <v>349</v>
      </c>
      <c r="E66" s="40" t="s">
        <v>421</v>
      </c>
      <c r="F66" s="104" t="s">
        <v>123</v>
      </c>
      <c r="G66" s="104" t="s">
        <v>349</v>
      </c>
      <c r="H66" s="104" t="s">
        <v>416</v>
      </c>
      <c r="I66" s="40">
        <v>10.5</v>
      </c>
      <c r="J66" s="40">
        <v>10.5</v>
      </c>
      <c r="K66" s="40"/>
      <c r="L66" s="40"/>
      <c r="M66" s="40"/>
      <c r="N66" s="40">
        <v>10.5</v>
      </c>
      <c r="O66" s="40"/>
      <c r="P66" s="40"/>
      <c r="Q66" s="40"/>
      <c r="R66" s="40"/>
      <c r="S66" s="40"/>
      <c r="T66" s="40"/>
      <c r="U66" s="40"/>
      <c r="V66" s="40"/>
      <c r="W66" s="104" t="s">
        <v>119</v>
      </c>
      <c r="X66" s="104" t="s">
        <v>120</v>
      </c>
      <c r="Y66" s="104" t="s">
        <v>101</v>
      </c>
      <c r="Z66" s="104" t="s">
        <v>101</v>
      </c>
      <c r="AA66" s="104" t="s">
        <v>101</v>
      </c>
      <c r="AB66" s="104" t="s">
        <v>120</v>
      </c>
      <c r="AC66" s="156">
        <v>92</v>
      </c>
      <c r="AD66" s="147">
        <v>317</v>
      </c>
      <c r="AE66" s="147">
        <v>317</v>
      </c>
      <c r="AF66" s="104" t="s">
        <v>172</v>
      </c>
      <c r="AG66" s="157" t="s">
        <v>422</v>
      </c>
      <c r="AH66" s="115"/>
    </row>
    <row r="67" s="6" customFormat="1" ht="32" customHeight="1" spans="1:34">
      <c r="A67" s="124" t="s">
        <v>423</v>
      </c>
      <c r="B67" s="104" t="s">
        <v>424</v>
      </c>
      <c r="C67" s="104" t="s">
        <v>425</v>
      </c>
      <c r="D67" s="104" t="s">
        <v>331</v>
      </c>
      <c r="E67" s="104" t="s">
        <v>426</v>
      </c>
      <c r="F67" s="104" t="s">
        <v>123</v>
      </c>
      <c r="G67" s="104" t="s">
        <v>331</v>
      </c>
      <c r="H67" s="104" t="s">
        <v>343</v>
      </c>
      <c r="I67" s="40">
        <v>20.8</v>
      </c>
      <c r="J67" s="40">
        <v>20.8</v>
      </c>
      <c r="K67" s="40"/>
      <c r="L67" s="147"/>
      <c r="M67" s="40"/>
      <c r="N67" s="40">
        <v>20.8</v>
      </c>
      <c r="O67" s="40"/>
      <c r="P67" s="40"/>
      <c r="Q67" s="40"/>
      <c r="R67" s="40"/>
      <c r="S67" s="40"/>
      <c r="T67" s="40"/>
      <c r="U67" s="40"/>
      <c r="V67" s="40"/>
      <c r="W67" s="104" t="s">
        <v>119</v>
      </c>
      <c r="X67" s="104" t="s">
        <v>120</v>
      </c>
      <c r="Y67" s="104" t="s">
        <v>101</v>
      </c>
      <c r="Z67" s="104" t="s">
        <v>101</v>
      </c>
      <c r="AA67" s="104" t="s">
        <v>101</v>
      </c>
      <c r="AB67" s="104" t="s">
        <v>120</v>
      </c>
      <c r="AC67" s="40">
        <v>135</v>
      </c>
      <c r="AD67" s="40">
        <v>478</v>
      </c>
      <c r="AE67" s="40">
        <v>478</v>
      </c>
      <c r="AF67" s="104" t="s">
        <v>172</v>
      </c>
      <c r="AG67" s="40" t="s">
        <v>427</v>
      </c>
      <c r="AH67" s="115"/>
    </row>
    <row r="68" s="6" customFormat="1" ht="33" customHeight="1" spans="1:34">
      <c r="A68" s="124" t="s">
        <v>428</v>
      </c>
      <c r="B68" s="104" t="s">
        <v>429</v>
      </c>
      <c r="C68" s="34" t="s">
        <v>430</v>
      </c>
      <c r="D68" s="104" t="s">
        <v>257</v>
      </c>
      <c r="E68" s="104" t="s">
        <v>431</v>
      </c>
      <c r="F68" s="104" t="s">
        <v>123</v>
      </c>
      <c r="G68" s="104" t="s">
        <v>257</v>
      </c>
      <c r="H68" s="104" t="s">
        <v>432</v>
      </c>
      <c r="I68" s="147">
        <v>89</v>
      </c>
      <c r="J68" s="147">
        <v>89</v>
      </c>
      <c r="K68" s="147"/>
      <c r="L68" s="147"/>
      <c r="M68" s="147"/>
      <c r="N68" s="147">
        <v>89</v>
      </c>
      <c r="O68" s="147"/>
      <c r="P68" s="147"/>
      <c r="Q68" s="147"/>
      <c r="R68" s="147"/>
      <c r="S68" s="147"/>
      <c r="T68" s="147"/>
      <c r="U68" s="147"/>
      <c r="V68" s="147"/>
      <c r="W68" s="104" t="s">
        <v>119</v>
      </c>
      <c r="X68" s="104" t="s">
        <v>120</v>
      </c>
      <c r="Y68" s="104" t="s">
        <v>101</v>
      </c>
      <c r="Z68" s="104" t="s">
        <v>120</v>
      </c>
      <c r="AA68" s="104" t="s">
        <v>101</v>
      </c>
      <c r="AB68" s="104" t="s">
        <v>120</v>
      </c>
      <c r="AC68" s="147">
        <v>135</v>
      </c>
      <c r="AD68" s="147">
        <v>445</v>
      </c>
      <c r="AE68" s="147">
        <v>445</v>
      </c>
      <c r="AF68" s="104" t="s">
        <v>172</v>
      </c>
      <c r="AG68" s="104" t="s">
        <v>433</v>
      </c>
      <c r="AH68" s="115"/>
    </row>
    <row r="69" s="6" customFormat="1" ht="32" customHeight="1" spans="1:34">
      <c r="A69" s="124" t="s">
        <v>434</v>
      </c>
      <c r="B69" s="40" t="s">
        <v>435</v>
      </c>
      <c r="C69" s="40" t="s">
        <v>436</v>
      </c>
      <c r="D69" s="40" t="s">
        <v>169</v>
      </c>
      <c r="E69" s="40" t="s">
        <v>268</v>
      </c>
      <c r="F69" s="40" t="s">
        <v>123</v>
      </c>
      <c r="G69" s="40" t="s">
        <v>169</v>
      </c>
      <c r="H69" s="40" t="s">
        <v>171</v>
      </c>
      <c r="I69" s="40">
        <v>45</v>
      </c>
      <c r="J69" s="40">
        <v>45</v>
      </c>
      <c r="K69" s="40"/>
      <c r="L69" s="40"/>
      <c r="M69" s="40"/>
      <c r="N69" s="40">
        <v>45</v>
      </c>
      <c r="O69" s="40"/>
      <c r="P69" s="40"/>
      <c r="Q69" s="40"/>
      <c r="R69" s="40"/>
      <c r="S69" s="40"/>
      <c r="T69" s="40"/>
      <c r="U69" s="40"/>
      <c r="V69" s="40"/>
      <c r="W69" s="40" t="s">
        <v>119</v>
      </c>
      <c r="X69" s="104" t="s">
        <v>120</v>
      </c>
      <c r="Y69" s="40" t="s">
        <v>101</v>
      </c>
      <c r="Z69" s="40" t="s">
        <v>101</v>
      </c>
      <c r="AA69" s="40" t="s">
        <v>101</v>
      </c>
      <c r="AB69" s="40" t="s">
        <v>120</v>
      </c>
      <c r="AC69" s="40">
        <v>12</v>
      </c>
      <c r="AD69" s="40">
        <v>35</v>
      </c>
      <c r="AE69" s="40">
        <v>285</v>
      </c>
      <c r="AF69" s="40" t="s">
        <v>172</v>
      </c>
      <c r="AG69" s="40" t="s">
        <v>437</v>
      </c>
      <c r="AH69" s="115"/>
    </row>
    <row r="70" s="6" customFormat="1" ht="28" customHeight="1" spans="1:34">
      <c r="A70" s="124" t="s">
        <v>438</v>
      </c>
      <c r="B70" s="40" t="s">
        <v>439</v>
      </c>
      <c r="C70" s="40" t="s">
        <v>440</v>
      </c>
      <c r="D70" s="40" t="s">
        <v>169</v>
      </c>
      <c r="E70" s="40" t="s">
        <v>268</v>
      </c>
      <c r="F70" s="40" t="s">
        <v>123</v>
      </c>
      <c r="G70" s="40" t="s">
        <v>169</v>
      </c>
      <c r="H70" s="40" t="s">
        <v>171</v>
      </c>
      <c r="I70" s="40">
        <v>40</v>
      </c>
      <c r="J70" s="40">
        <v>40</v>
      </c>
      <c r="K70" s="40"/>
      <c r="L70" s="40"/>
      <c r="M70" s="40"/>
      <c r="N70" s="40">
        <v>40</v>
      </c>
      <c r="O70" s="40"/>
      <c r="P70" s="40"/>
      <c r="Q70" s="40"/>
      <c r="R70" s="40"/>
      <c r="S70" s="40"/>
      <c r="T70" s="40"/>
      <c r="U70" s="40"/>
      <c r="V70" s="40"/>
      <c r="W70" s="40" t="s">
        <v>119</v>
      </c>
      <c r="X70" s="104" t="s">
        <v>120</v>
      </c>
      <c r="Y70" s="40" t="s">
        <v>101</v>
      </c>
      <c r="Z70" s="40" t="s">
        <v>101</v>
      </c>
      <c r="AA70" s="40" t="s">
        <v>101</v>
      </c>
      <c r="AB70" s="40" t="s">
        <v>120</v>
      </c>
      <c r="AC70" s="40">
        <v>24</v>
      </c>
      <c r="AD70" s="40">
        <v>86</v>
      </c>
      <c r="AE70" s="40">
        <v>482</v>
      </c>
      <c r="AF70" s="40" t="s">
        <v>172</v>
      </c>
      <c r="AG70" s="40" t="s">
        <v>441</v>
      </c>
      <c r="AH70" s="115"/>
    </row>
    <row r="71" s="6" customFormat="1" ht="30" customHeight="1" spans="1:34">
      <c r="A71" s="124" t="s">
        <v>442</v>
      </c>
      <c r="B71" s="40" t="s">
        <v>443</v>
      </c>
      <c r="C71" s="40" t="s">
        <v>444</v>
      </c>
      <c r="D71" s="40" t="s">
        <v>169</v>
      </c>
      <c r="E71" s="40" t="s">
        <v>445</v>
      </c>
      <c r="F71" s="40" t="s">
        <v>123</v>
      </c>
      <c r="G71" s="40" t="s">
        <v>169</v>
      </c>
      <c r="H71" s="40" t="s">
        <v>171</v>
      </c>
      <c r="I71" s="40">
        <v>40</v>
      </c>
      <c r="J71" s="40">
        <v>40</v>
      </c>
      <c r="K71" s="40"/>
      <c r="L71" s="40"/>
      <c r="M71" s="40"/>
      <c r="N71" s="40">
        <v>40</v>
      </c>
      <c r="O71" s="40"/>
      <c r="P71" s="40"/>
      <c r="Q71" s="40"/>
      <c r="R71" s="40"/>
      <c r="S71" s="40"/>
      <c r="T71" s="40"/>
      <c r="U71" s="40"/>
      <c r="V71" s="40"/>
      <c r="W71" s="40" t="s">
        <v>119</v>
      </c>
      <c r="X71" s="104" t="s">
        <v>120</v>
      </c>
      <c r="Y71" s="40" t="s">
        <v>101</v>
      </c>
      <c r="Z71" s="40" t="s">
        <v>101</v>
      </c>
      <c r="AA71" s="40" t="s">
        <v>101</v>
      </c>
      <c r="AB71" s="40" t="s">
        <v>120</v>
      </c>
      <c r="AC71" s="40">
        <v>325</v>
      </c>
      <c r="AD71" s="40">
        <v>1134</v>
      </c>
      <c r="AE71" s="40">
        <v>1134</v>
      </c>
      <c r="AF71" s="40" t="s">
        <v>172</v>
      </c>
      <c r="AG71" s="40" t="s">
        <v>446</v>
      </c>
      <c r="AH71" s="115"/>
    </row>
    <row r="72" s="6" customFormat="1" ht="31" customHeight="1" spans="1:34">
      <c r="A72" s="124" t="s">
        <v>447</v>
      </c>
      <c r="B72" s="40" t="s">
        <v>448</v>
      </c>
      <c r="C72" s="126" t="s">
        <v>449</v>
      </c>
      <c r="D72" s="40" t="s">
        <v>169</v>
      </c>
      <c r="E72" s="40" t="s">
        <v>450</v>
      </c>
      <c r="F72" s="40" t="s">
        <v>123</v>
      </c>
      <c r="G72" s="40" t="s">
        <v>169</v>
      </c>
      <c r="H72" s="40" t="s">
        <v>171</v>
      </c>
      <c r="I72" s="40">
        <v>40</v>
      </c>
      <c r="J72" s="40">
        <v>40</v>
      </c>
      <c r="K72" s="40"/>
      <c r="L72" s="40"/>
      <c r="M72" s="40"/>
      <c r="N72" s="40">
        <v>40</v>
      </c>
      <c r="O72" s="40"/>
      <c r="P72" s="40"/>
      <c r="Q72" s="40"/>
      <c r="R72" s="40"/>
      <c r="S72" s="40"/>
      <c r="T72" s="40"/>
      <c r="U72" s="40"/>
      <c r="V72" s="40"/>
      <c r="W72" s="40" t="s">
        <v>119</v>
      </c>
      <c r="X72" s="104" t="s">
        <v>120</v>
      </c>
      <c r="Y72" s="40" t="s">
        <v>101</v>
      </c>
      <c r="Z72" s="40" t="s">
        <v>101</v>
      </c>
      <c r="AA72" s="40" t="s">
        <v>101</v>
      </c>
      <c r="AB72" s="40" t="s">
        <v>120</v>
      </c>
      <c r="AC72" s="40">
        <v>277</v>
      </c>
      <c r="AD72" s="40">
        <v>1034</v>
      </c>
      <c r="AE72" s="40">
        <v>1200</v>
      </c>
      <c r="AF72" s="40" t="s">
        <v>172</v>
      </c>
      <c r="AG72" s="40" t="s">
        <v>451</v>
      </c>
      <c r="AH72" s="115"/>
    </row>
    <row r="73" s="6" customFormat="1" ht="75" customHeight="1" spans="1:34">
      <c r="A73" s="124" t="s">
        <v>452</v>
      </c>
      <c r="B73" s="40" t="s">
        <v>453</v>
      </c>
      <c r="C73" s="127" t="s">
        <v>454</v>
      </c>
      <c r="D73" s="40" t="s">
        <v>376</v>
      </c>
      <c r="E73" s="40" t="s">
        <v>455</v>
      </c>
      <c r="F73" s="40" t="s">
        <v>123</v>
      </c>
      <c r="G73" s="40" t="s">
        <v>456</v>
      </c>
      <c r="H73" s="34" t="s">
        <v>457</v>
      </c>
      <c r="I73" s="40">
        <v>110</v>
      </c>
      <c r="J73" s="40">
        <v>110</v>
      </c>
      <c r="K73" s="40"/>
      <c r="L73" s="40"/>
      <c r="M73" s="40"/>
      <c r="N73" s="40">
        <v>110</v>
      </c>
      <c r="O73" s="40"/>
      <c r="P73" s="40"/>
      <c r="Q73" s="40"/>
      <c r="R73" s="40"/>
      <c r="S73" s="40"/>
      <c r="T73" s="40"/>
      <c r="U73" s="40"/>
      <c r="V73" s="40"/>
      <c r="W73" s="40" t="s">
        <v>119</v>
      </c>
      <c r="X73" s="104" t="s">
        <v>120</v>
      </c>
      <c r="Y73" s="40" t="s">
        <v>101</v>
      </c>
      <c r="Z73" s="40" t="s">
        <v>101</v>
      </c>
      <c r="AA73" s="40" t="s">
        <v>101</v>
      </c>
      <c r="AB73" s="40" t="s">
        <v>120</v>
      </c>
      <c r="AC73" s="40">
        <v>108</v>
      </c>
      <c r="AD73" s="40">
        <v>344</v>
      </c>
      <c r="AE73" s="40">
        <v>1137</v>
      </c>
      <c r="AF73" s="40" t="s">
        <v>458</v>
      </c>
      <c r="AG73" s="40" t="s">
        <v>459</v>
      </c>
      <c r="AH73" s="115"/>
    </row>
    <row r="74" s="6" customFormat="1" ht="25" customHeight="1" spans="1:34">
      <c r="A74" s="124" t="s">
        <v>460</v>
      </c>
      <c r="B74" s="40" t="s">
        <v>461</v>
      </c>
      <c r="C74" s="40" t="s">
        <v>462</v>
      </c>
      <c r="D74" s="40" t="s">
        <v>376</v>
      </c>
      <c r="E74" s="40" t="s">
        <v>455</v>
      </c>
      <c r="F74" s="40" t="s">
        <v>123</v>
      </c>
      <c r="G74" s="40" t="s">
        <v>456</v>
      </c>
      <c r="H74" s="40" t="s">
        <v>463</v>
      </c>
      <c r="I74" s="40">
        <v>80</v>
      </c>
      <c r="J74" s="40">
        <v>80</v>
      </c>
      <c r="K74" s="40"/>
      <c r="L74" s="40"/>
      <c r="M74" s="40"/>
      <c r="N74" s="40">
        <v>80</v>
      </c>
      <c r="O74" s="40"/>
      <c r="P74" s="40"/>
      <c r="Q74" s="40"/>
      <c r="R74" s="40"/>
      <c r="S74" s="40"/>
      <c r="T74" s="40"/>
      <c r="U74" s="40"/>
      <c r="V74" s="40"/>
      <c r="W74" s="40" t="s">
        <v>119</v>
      </c>
      <c r="X74" s="104" t="s">
        <v>120</v>
      </c>
      <c r="Y74" s="40" t="s">
        <v>101</v>
      </c>
      <c r="Z74" s="40" t="s">
        <v>101</v>
      </c>
      <c r="AA74" s="40" t="s">
        <v>101</v>
      </c>
      <c r="AB74" s="40" t="s">
        <v>120</v>
      </c>
      <c r="AC74" s="40">
        <v>108</v>
      </c>
      <c r="AD74" s="40">
        <v>344</v>
      </c>
      <c r="AE74" s="40">
        <v>1137</v>
      </c>
      <c r="AF74" s="40" t="s">
        <v>458</v>
      </c>
      <c r="AG74" s="40" t="s">
        <v>459</v>
      </c>
      <c r="AH74" s="115"/>
    </row>
    <row r="75" s="6" customFormat="1" ht="28" customHeight="1" spans="1:34">
      <c r="A75" s="124" t="s">
        <v>464</v>
      </c>
      <c r="B75" s="37" t="s">
        <v>465</v>
      </c>
      <c r="C75" s="38" t="s">
        <v>466</v>
      </c>
      <c r="D75" s="39" t="s">
        <v>151</v>
      </c>
      <c r="E75" s="39" t="s">
        <v>152</v>
      </c>
      <c r="F75" s="40" t="s">
        <v>123</v>
      </c>
      <c r="G75" s="35" t="s">
        <v>151</v>
      </c>
      <c r="H75" s="35" t="s">
        <v>153</v>
      </c>
      <c r="I75" s="40">
        <v>95</v>
      </c>
      <c r="J75" s="40">
        <v>95</v>
      </c>
      <c r="K75" s="40"/>
      <c r="L75" s="40"/>
      <c r="M75" s="40"/>
      <c r="N75" s="40">
        <v>95</v>
      </c>
      <c r="O75" s="40"/>
      <c r="P75" s="40"/>
      <c r="Q75" s="40"/>
      <c r="R75" s="40"/>
      <c r="S75" s="40"/>
      <c r="T75" s="40"/>
      <c r="U75" s="40"/>
      <c r="V75" s="40"/>
      <c r="W75" s="40" t="s">
        <v>119</v>
      </c>
      <c r="X75" s="104" t="s">
        <v>120</v>
      </c>
      <c r="Y75" s="40" t="s">
        <v>120</v>
      </c>
      <c r="Z75" s="40" t="s">
        <v>101</v>
      </c>
      <c r="AA75" s="40" t="s">
        <v>101</v>
      </c>
      <c r="AB75" s="40" t="s">
        <v>120</v>
      </c>
      <c r="AC75" s="40">
        <v>267</v>
      </c>
      <c r="AD75" s="40">
        <v>780</v>
      </c>
      <c r="AE75" s="40">
        <v>1200</v>
      </c>
      <c r="AF75" s="40" t="s">
        <v>161</v>
      </c>
      <c r="AG75" s="40" t="s">
        <v>467</v>
      </c>
      <c r="AH75" s="115"/>
    </row>
    <row r="76" s="6" customFormat="1" ht="32" customHeight="1" spans="1:34">
      <c r="A76" s="124" t="s">
        <v>468</v>
      </c>
      <c r="B76" s="34" t="s">
        <v>469</v>
      </c>
      <c r="C76" s="34" t="s">
        <v>470</v>
      </c>
      <c r="D76" s="34" t="s">
        <v>151</v>
      </c>
      <c r="E76" s="34" t="s">
        <v>152</v>
      </c>
      <c r="F76" s="34" t="s">
        <v>123</v>
      </c>
      <c r="G76" s="35" t="s">
        <v>151</v>
      </c>
      <c r="H76" s="35" t="s">
        <v>153</v>
      </c>
      <c r="I76" s="104">
        <v>8</v>
      </c>
      <c r="J76" s="104">
        <v>8</v>
      </c>
      <c r="K76" s="34"/>
      <c r="L76" s="34"/>
      <c r="M76" s="34"/>
      <c r="N76" s="104">
        <v>8</v>
      </c>
      <c r="O76" s="104"/>
      <c r="P76" s="34"/>
      <c r="Q76" s="34"/>
      <c r="R76" s="34"/>
      <c r="S76" s="34"/>
      <c r="T76" s="34"/>
      <c r="U76" s="34"/>
      <c r="V76" s="34"/>
      <c r="W76" s="104" t="s">
        <v>119</v>
      </c>
      <c r="X76" s="104" t="s">
        <v>120</v>
      </c>
      <c r="Y76" s="104" t="s">
        <v>120</v>
      </c>
      <c r="Z76" s="104" t="s">
        <v>120</v>
      </c>
      <c r="AA76" s="104" t="s">
        <v>120</v>
      </c>
      <c r="AB76" s="104" t="s">
        <v>120</v>
      </c>
      <c r="AC76" s="34">
        <v>253</v>
      </c>
      <c r="AD76" s="34">
        <v>920</v>
      </c>
      <c r="AE76" s="34">
        <v>2250</v>
      </c>
      <c r="AF76" s="106" t="s">
        <v>154</v>
      </c>
      <c r="AG76" s="34" t="s">
        <v>155</v>
      </c>
      <c r="AH76" s="115"/>
    </row>
    <row r="77" s="6" customFormat="1" ht="49" customHeight="1" spans="1:34">
      <c r="A77" s="124" t="s">
        <v>471</v>
      </c>
      <c r="B77" s="128" t="s">
        <v>472</v>
      </c>
      <c r="C77" s="128" t="s">
        <v>473</v>
      </c>
      <c r="D77" s="128" t="s">
        <v>151</v>
      </c>
      <c r="E77" s="128" t="s">
        <v>152</v>
      </c>
      <c r="F77" s="128" t="s">
        <v>123</v>
      </c>
      <c r="G77" s="35" t="s">
        <v>151</v>
      </c>
      <c r="H77" s="35" t="s">
        <v>153</v>
      </c>
      <c r="I77" s="148">
        <v>50</v>
      </c>
      <c r="J77" s="148">
        <v>50</v>
      </c>
      <c r="K77" s="128"/>
      <c r="L77" s="128"/>
      <c r="M77" s="128"/>
      <c r="N77" s="148">
        <v>50</v>
      </c>
      <c r="O77" s="148"/>
      <c r="P77" s="128"/>
      <c r="Q77" s="128"/>
      <c r="R77" s="128"/>
      <c r="S77" s="128"/>
      <c r="T77" s="128"/>
      <c r="U77" s="128"/>
      <c r="V77" s="128"/>
      <c r="W77" s="148" t="s">
        <v>119</v>
      </c>
      <c r="X77" s="148" t="s">
        <v>120</v>
      </c>
      <c r="Y77" s="148" t="s">
        <v>120</v>
      </c>
      <c r="Z77" s="148" t="s">
        <v>120</v>
      </c>
      <c r="AA77" s="148" t="s">
        <v>120</v>
      </c>
      <c r="AB77" s="148" t="s">
        <v>120</v>
      </c>
      <c r="AC77" s="128">
        <v>253</v>
      </c>
      <c r="AD77" s="128">
        <v>920</v>
      </c>
      <c r="AE77" s="128">
        <v>2250</v>
      </c>
      <c r="AF77" s="106" t="s">
        <v>154</v>
      </c>
      <c r="AG77" s="34" t="s">
        <v>155</v>
      </c>
      <c r="AH77" s="115"/>
    </row>
    <row r="78" s="5" customFormat="1" ht="52" customHeight="1" spans="1:34">
      <c r="A78" s="124" t="s">
        <v>474</v>
      </c>
      <c r="B78" s="35" t="s">
        <v>475</v>
      </c>
      <c r="C78" s="35" t="s">
        <v>476</v>
      </c>
      <c r="D78" s="35" t="s">
        <v>151</v>
      </c>
      <c r="E78" s="35" t="s">
        <v>477</v>
      </c>
      <c r="F78" s="35" t="s">
        <v>123</v>
      </c>
      <c r="G78" s="35" t="s">
        <v>151</v>
      </c>
      <c r="H78" s="35" t="s">
        <v>153</v>
      </c>
      <c r="I78" s="149">
        <v>20</v>
      </c>
      <c r="J78" s="149">
        <v>20</v>
      </c>
      <c r="K78" s="35"/>
      <c r="L78" s="35"/>
      <c r="M78" s="35"/>
      <c r="N78" s="149">
        <v>20</v>
      </c>
      <c r="O78" s="149"/>
      <c r="P78" s="35"/>
      <c r="Q78" s="35"/>
      <c r="R78" s="35"/>
      <c r="S78" s="35"/>
      <c r="T78" s="35"/>
      <c r="U78" s="35"/>
      <c r="V78" s="35"/>
      <c r="W78" s="35" t="s">
        <v>119</v>
      </c>
      <c r="X78" s="35" t="s">
        <v>101</v>
      </c>
      <c r="Y78" s="35" t="s">
        <v>120</v>
      </c>
      <c r="Z78" s="35" t="s">
        <v>120</v>
      </c>
      <c r="AA78" s="35" t="s">
        <v>120</v>
      </c>
      <c r="AB78" s="35" t="s">
        <v>120</v>
      </c>
      <c r="AC78" s="35">
        <v>225</v>
      </c>
      <c r="AD78" s="35">
        <v>859</v>
      </c>
      <c r="AE78" s="35">
        <v>1956</v>
      </c>
      <c r="AF78" s="35" t="s">
        <v>154</v>
      </c>
      <c r="AG78" s="35" t="s">
        <v>478</v>
      </c>
      <c r="AH78" s="35"/>
    </row>
    <row r="79" s="5" customFormat="1" ht="43" customHeight="1" spans="1:34">
      <c r="A79" s="124" t="s">
        <v>479</v>
      </c>
      <c r="B79" s="35" t="s">
        <v>480</v>
      </c>
      <c r="C79" s="35" t="s">
        <v>481</v>
      </c>
      <c r="D79" s="42" t="s">
        <v>349</v>
      </c>
      <c r="E79" s="42" t="s">
        <v>482</v>
      </c>
      <c r="F79" s="104" t="s">
        <v>483</v>
      </c>
      <c r="G79" s="104" t="s">
        <v>349</v>
      </c>
      <c r="H79" s="104" t="s">
        <v>416</v>
      </c>
      <c r="I79" s="149">
        <v>90</v>
      </c>
      <c r="J79" s="149">
        <v>90</v>
      </c>
      <c r="K79" s="35"/>
      <c r="L79" s="35"/>
      <c r="M79" s="35"/>
      <c r="N79" s="149">
        <v>90</v>
      </c>
      <c r="O79" s="149"/>
      <c r="P79" s="35"/>
      <c r="Q79" s="35"/>
      <c r="R79" s="35"/>
      <c r="S79" s="35"/>
      <c r="T79" s="35"/>
      <c r="U79" s="35"/>
      <c r="V79" s="35"/>
      <c r="W79" s="35" t="s">
        <v>119</v>
      </c>
      <c r="X79" s="35" t="s">
        <v>101</v>
      </c>
      <c r="Y79" s="35" t="s">
        <v>120</v>
      </c>
      <c r="Z79" s="35" t="s">
        <v>120</v>
      </c>
      <c r="AA79" s="35" t="s">
        <v>120</v>
      </c>
      <c r="AB79" s="35" t="s">
        <v>120</v>
      </c>
      <c r="AC79" s="35" t="s">
        <v>442</v>
      </c>
      <c r="AD79" s="35" t="s">
        <v>484</v>
      </c>
      <c r="AE79" s="35" t="s">
        <v>485</v>
      </c>
      <c r="AF79" s="35" t="s">
        <v>486</v>
      </c>
      <c r="AG79" s="35" t="s">
        <v>487</v>
      </c>
      <c r="AH79" s="35"/>
    </row>
    <row r="80" ht="35.1" customHeight="1" spans="1:34">
      <c r="A80" s="129" t="s">
        <v>23</v>
      </c>
      <c r="B80" s="32" t="s">
        <v>207</v>
      </c>
      <c r="C80" s="25"/>
      <c r="D80" s="25"/>
      <c r="E80" s="25"/>
      <c r="F80" s="25"/>
      <c r="G80" s="25"/>
      <c r="H80" s="25"/>
      <c r="I80" s="25">
        <f>I81+I82+I86</f>
        <v>84.35</v>
      </c>
      <c r="J80" s="25">
        <f t="shared" ref="J80:V80" si="4">J81+J82+J86</f>
        <v>60</v>
      </c>
      <c r="K80" s="25">
        <f t="shared" si="4"/>
        <v>10</v>
      </c>
      <c r="L80" s="25">
        <f t="shared" si="4"/>
        <v>50</v>
      </c>
      <c r="M80" s="25">
        <f t="shared" si="4"/>
        <v>0</v>
      </c>
      <c r="N80" s="25">
        <f t="shared" si="4"/>
        <v>0</v>
      </c>
      <c r="O80" s="25">
        <f t="shared" si="4"/>
        <v>24.35</v>
      </c>
      <c r="P80" s="25">
        <f t="shared" si="4"/>
        <v>0</v>
      </c>
      <c r="Q80" s="25">
        <f t="shared" si="4"/>
        <v>0</v>
      </c>
      <c r="R80" s="25">
        <f t="shared" si="4"/>
        <v>0</v>
      </c>
      <c r="S80" s="25">
        <f t="shared" si="4"/>
        <v>0</v>
      </c>
      <c r="T80" s="25">
        <f t="shared" si="4"/>
        <v>0</v>
      </c>
      <c r="U80" s="25">
        <f t="shared" si="4"/>
        <v>0</v>
      </c>
      <c r="V80" s="25">
        <f t="shared" si="4"/>
        <v>0</v>
      </c>
      <c r="W80" s="25"/>
      <c r="X80" s="25"/>
      <c r="Y80" s="25"/>
      <c r="Z80" s="25"/>
      <c r="AA80" s="25"/>
      <c r="AB80" s="25"/>
      <c r="AC80" s="25"/>
      <c r="AD80" s="25"/>
      <c r="AE80" s="25"/>
      <c r="AF80" s="25"/>
      <c r="AG80" s="25"/>
      <c r="AH80" s="114"/>
    </row>
    <row r="81" ht="60" customHeight="1" spans="1:34">
      <c r="A81" s="20" t="s">
        <v>24</v>
      </c>
      <c r="B81" s="130" t="s">
        <v>488</v>
      </c>
      <c r="C81" s="109" t="s">
        <v>489</v>
      </c>
      <c r="D81" s="25" t="s">
        <v>490</v>
      </c>
      <c r="E81" s="25" t="s">
        <v>491</v>
      </c>
      <c r="F81" s="25">
        <v>2021</v>
      </c>
      <c r="G81" s="25" t="s">
        <v>492</v>
      </c>
      <c r="H81" s="25" t="s">
        <v>493</v>
      </c>
      <c r="I81" s="25">
        <v>11.95</v>
      </c>
      <c r="J81" s="25"/>
      <c r="K81" s="25"/>
      <c r="L81" s="25"/>
      <c r="M81" s="28"/>
      <c r="N81" s="25"/>
      <c r="O81" s="25">
        <v>11.95</v>
      </c>
      <c r="P81" s="25"/>
      <c r="Q81" s="25"/>
      <c r="R81" s="25"/>
      <c r="S81" s="25"/>
      <c r="T81" s="25"/>
      <c r="U81" s="25"/>
      <c r="V81" s="25"/>
      <c r="W81" s="25" t="s">
        <v>119</v>
      </c>
      <c r="X81" s="25" t="s">
        <v>101</v>
      </c>
      <c r="Y81" s="25" t="s">
        <v>120</v>
      </c>
      <c r="Z81" s="25" t="s">
        <v>120</v>
      </c>
      <c r="AA81" s="25" t="s">
        <v>120</v>
      </c>
      <c r="AB81" s="25" t="s">
        <v>120</v>
      </c>
      <c r="AC81" s="25">
        <v>444</v>
      </c>
      <c r="AD81" s="25">
        <v>444</v>
      </c>
      <c r="AE81" s="25">
        <v>444</v>
      </c>
      <c r="AF81" s="109" t="s">
        <v>494</v>
      </c>
      <c r="AG81" s="109" t="s">
        <v>495</v>
      </c>
      <c r="AH81" s="158"/>
    </row>
    <row r="82" ht="34" customHeight="1" spans="1:34">
      <c r="A82" s="20" t="s">
        <v>25</v>
      </c>
      <c r="B82" s="130" t="s">
        <v>135</v>
      </c>
      <c r="C82" s="109"/>
      <c r="D82" s="25"/>
      <c r="E82" s="25"/>
      <c r="F82" s="25"/>
      <c r="G82" s="25"/>
      <c r="H82" s="25"/>
      <c r="I82" s="25">
        <f>I83+I84+I85</f>
        <v>12.4</v>
      </c>
      <c r="J82" s="25">
        <f t="shared" ref="J82:V82" si="5">J83+J84+J85</f>
        <v>0</v>
      </c>
      <c r="K82" s="25">
        <f t="shared" si="5"/>
        <v>0</v>
      </c>
      <c r="L82" s="25">
        <f t="shared" si="5"/>
        <v>0</v>
      </c>
      <c r="M82" s="28">
        <f t="shared" si="5"/>
        <v>0</v>
      </c>
      <c r="N82" s="25">
        <f t="shared" si="5"/>
        <v>0</v>
      </c>
      <c r="O82" s="25">
        <f t="shared" si="5"/>
        <v>12.4</v>
      </c>
      <c r="P82" s="25">
        <f t="shared" si="5"/>
        <v>0</v>
      </c>
      <c r="Q82" s="25">
        <f t="shared" si="5"/>
        <v>0</v>
      </c>
      <c r="R82" s="25">
        <f t="shared" si="5"/>
        <v>0</v>
      </c>
      <c r="S82" s="25">
        <f t="shared" si="5"/>
        <v>0</v>
      </c>
      <c r="T82" s="25">
        <f t="shared" si="5"/>
        <v>0</v>
      </c>
      <c r="U82" s="25">
        <f t="shared" si="5"/>
        <v>0</v>
      </c>
      <c r="V82" s="25">
        <f t="shared" si="5"/>
        <v>0</v>
      </c>
      <c r="W82" s="25"/>
      <c r="X82" s="25"/>
      <c r="Y82" s="25"/>
      <c r="Z82" s="25"/>
      <c r="AA82" s="25"/>
      <c r="AB82" s="25"/>
      <c r="AC82" s="25"/>
      <c r="AD82" s="25"/>
      <c r="AE82" s="25"/>
      <c r="AF82" s="109"/>
      <c r="AG82" s="109"/>
      <c r="AH82" s="158"/>
    </row>
    <row r="83" ht="36" customHeight="1" spans="1:34">
      <c r="A83" s="131" t="s">
        <v>124</v>
      </c>
      <c r="B83" s="130" t="s">
        <v>496</v>
      </c>
      <c r="C83" s="109" t="s">
        <v>497</v>
      </c>
      <c r="D83" s="25" t="s">
        <v>490</v>
      </c>
      <c r="E83" s="25" t="s">
        <v>491</v>
      </c>
      <c r="F83" s="25">
        <v>2021</v>
      </c>
      <c r="G83" s="25" t="s">
        <v>492</v>
      </c>
      <c r="H83" s="25" t="s">
        <v>498</v>
      </c>
      <c r="I83" s="25">
        <v>6</v>
      </c>
      <c r="J83" s="25"/>
      <c r="K83" s="25"/>
      <c r="L83" s="25"/>
      <c r="M83" s="28"/>
      <c r="N83" s="25"/>
      <c r="O83" s="25">
        <v>6</v>
      </c>
      <c r="P83" s="25"/>
      <c r="Q83" s="25"/>
      <c r="R83" s="25"/>
      <c r="S83" s="25"/>
      <c r="T83" s="25"/>
      <c r="U83" s="25"/>
      <c r="V83" s="25"/>
      <c r="W83" s="25" t="s">
        <v>119</v>
      </c>
      <c r="X83" s="25" t="s">
        <v>101</v>
      </c>
      <c r="Y83" s="25" t="s">
        <v>120</v>
      </c>
      <c r="Z83" s="25" t="s">
        <v>120</v>
      </c>
      <c r="AA83" s="25" t="s">
        <v>120</v>
      </c>
      <c r="AB83" s="25" t="s">
        <v>120</v>
      </c>
      <c r="AC83" s="25">
        <v>12</v>
      </c>
      <c r="AD83" s="25">
        <v>12</v>
      </c>
      <c r="AE83" s="25">
        <v>12</v>
      </c>
      <c r="AF83" s="109" t="s">
        <v>499</v>
      </c>
      <c r="AG83" s="109" t="s">
        <v>500</v>
      </c>
      <c r="AH83" s="158"/>
    </row>
    <row r="84" ht="49" customHeight="1" spans="1:34">
      <c r="A84" s="131" t="s">
        <v>132</v>
      </c>
      <c r="B84" s="130" t="s">
        <v>501</v>
      </c>
      <c r="C84" s="109" t="s">
        <v>502</v>
      </c>
      <c r="D84" s="25" t="s">
        <v>490</v>
      </c>
      <c r="E84" s="25" t="s">
        <v>491</v>
      </c>
      <c r="F84" s="25">
        <v>2021</v>
      </c>
      <c r="G84" s="25" t="s">
        <v>492</v>
      </c>
      <c r="H84" s="25" t="s">
        <v>493</v>
      </c>
      <c r="I84" s="25">
        <v>4</v>
      </c>
      <c r="J84" s="25"/>
      <c r="K84" s="25"/>
      <c r="L84" s="25"/>
      <c r="M84" s="28"/>
      <c r="N84" s="25"/>
      <c r="O84" s="25">
        <v>4</v>
      </c>
      <c r="P84" s="25"/>
      <c r="Q84" s="25"/>
      <c r="R84" s="25"/>
      <c r="S84" s="25"/>
      <c r="T84" s="25"/>
      <c r="U84" s="25"/>
      <c r="V84" s="25"/>
      <c r="W84" s="25" t="s">
        <v>119</v>
      </c>
      <c r="X84" s="25" t="s">
        <v>101</v>
      </c>
      <c r="Y84" s="25" t="s">
        <v>120</v>
      </c>
      <c r="Z84" s="25" t="s">
        <v>120</v>
      </c>
      <c r="AA84" s="25" t="s">
        <v>120</v>
      </c>
      <c r="AB84" s="25" t="s">
        <v>120</v>
      </c>
      <c r="AC84" s="25">
        <v>20</v>
      </c>
      <c r="AD84" s="25">
        <v>20</v>
      </c>
      <c r="AE84" s="25">
        <v>20</v>
      </c>
      <c r="AF84" s="109" t="s">
        <v>503</v>
      </c>
      <c r="AG84" s="159" t="s">
        <v>504</v>
      </c>
      <c r="AH84" s="158"/>
    </row>
    <row r="85" ht="44" customHeight="1" spans="1:34">
      <c r="A85" s="131" t="s">
        <v>135</v>
      </c>
      <c r="B85" s="130" t="s">
        <v>505</v>
      </c>
      <c r="C85" s="109" t="s">
        <v>506</v>
      </c>
      <c r="D85" s="25" t="s">
        <v>490</v>
      </c>
      <c r="E85" s="25" t="s">
        <v>491</v>
      </c>
      <c r="F85" s="25">
        <v>2021</v>
      </c>
      <c r="G85" s="25" t="s">
        <v>492</v>
      </c>
      <c r="H85" s="25" t="s">
        <v>493</v>
      </c>
      <c r="I85" s="25">
        <v>2.4</v>
      </c>
      <c r="J85" s="25"/>
      <c r="K85" s="25"/>
      <c r="L85" s="25"/>
      <c r="M85" s="28"/>
      <c r="N85" s="25"/>
      <c r="O85" s="25">
        <v>2.4</v>
      </c>
      <c r="P85" s="25"/>
      <c r="Q85" s="25"/>
      <c r="R85" s="25"/>
      <c r="S85" s="25"/>
      <c r="T85" s="25"/>
      <c r="U85" s="25"/>
      <c r="V85" s="25"/>
      <c r="W85" s="25" t="s">
        <v>119</v>
      </c>
      <c r="X85" s="25" t="s">
        <v>101</v>
      </c>
      <c r="Y85" s="25" t="s">
        <v>120</v>
      </c>
      <c r="Z85" s="25" t="s">
        <v>120</v>
      </c>
      <c r="AA85" s="25" t="s">
        <v>120</v>
      </c>
      <c r="AB85" s="25" t="s">
        <v>120</v>
      </c>
      <c r="AC85" s="25">
        <v>24</v>
      </c>
      <c r="AD85" s="25">
        <v>24</v>
      </c>
      <c r="AE85" s="25">
        <v>24</v>
      </c>
      <c r="AF85" s="109" t="s">
        <v>507</v>
      </c>
      <c r="AG85" s="159" t="s">
        <v>508</v>
      </c>
      <c r="AH85" s="158"/>
    </row>
    <row r="86" ht="35.1" customHeight="1" spans="1:34">
      <c r="A86" s="131" t="s">
        <v>509</v>
      </c>
      <c r="B86" s="32" t="s">
        <v>132</v>
      </c>
      <c r="C86" s="25"/>
      <c r="D86" s="25"/>
      <c r="E86" s="25"/>
      <c r="F86" s="25"/>
      <c r="G86" s="25"/>
      <c r="H86" s="25"/>
      <c r="I86" s="25">
        <f t="shared" ref="I86:N86" si="6">I87+I88</f>
        <v>60</v>
      </c>
      <c r="J86" s="25">
        <f t="shared" si="6"/>
        <v>60</v>
      </c>
      <c r="K86" s="25">
        <f t="shared" si="6"/>
        <v>10</v>
      </c>
      <c r="L86" s="25">
        <f t="shared" si="6"/>
        <v>50</v>
      </c>
      <c r="M86" s="28">
        <f t="shared" si="6"/>
        <v>0</v>
      </c>
      <c r="N86" s="25">
        <f t="shared" si="6"/>
        <v>0</v>
      </c>
      <c r="O86" s="25"/>
      <c r="P86" s="25"/>
      <c r="Q86" s="25"/>
      <c r="R86" s="25"/>
      <c r="S86" s="25"/>
      <c r="T86" s="25"/>
      <c r="U86" s="25"/>
      <c r="V86" s="25"/>
      <c r="W86" s="25"/>
      <c r="X86" s="25"/>
      <c r="Y86" s="25"/>
      <c r="Z86" s="25"/>
      <c r="AA86" s="25"/>
      <c r="AB86" s="25"/>
      <c r="AC86" s="31">
        <v>1200</v>
      </c>
      <c r="AD86" s="31">
        <v>1200</v>
      </c>
      <c r="AE86" s="31">
        <v>2000</v>
      </c>
      <c r="AF86" s="25"/>
      <c r="AG86" s="25"/>
      <c r="AH86" s="114"/>
    </row>
    <row r="87" s="6" customFormat="1" ht="51" customHeight="1" spans="1:34">
      <c r="A87" s="30" t="s">
        <v>124</v>
      </c>
      <c r="B87" s="28" t="s">
        <v>510</v>
      </c>
      <c r="C87" s="60" t="s">
        <v>511</v>
      </c>
      <c r="D87" s="28" t="s">
        <v>512</v>
      </c>
      <c r="E87" s="28" t="s">
        <v>513</v>
      </c>
      <c r="F87" s="132" t="s">
        <v>123</v>
      </c>
      <c r="G87" s="133" t="s">
        <v>514</v>
      </c>
      <c r="H87" s="133" t="s">
        <v>515</v>
      </c>
      <c r="I87" s="150">
        <v>10</v>
      </c>
      <c r="J87" s="150">
        <v>10</v>
      </c>
      <c r="K87" s="151">
        <v>10</v>
      </c>
      <c r="L87" s="150"/>
      <c r="M87" s="28"/>
      <c r="N87" s="150"/>
      <c r="O87" s="31"/>
      <c r="P87" s="31"/>
      <c r="Q87" s="31"/>
      <c r="R87" s="31"/>
      <c r="S87" s="31"/>
      <c r="T87" s="31"/>
      <c r="U87" s="31"/>
      <c r="V87" s="31"/>
      <c r="W87" s="31" t="s">
        <v>119</v>
      </c>
      <c r="X87" s="103" t="s">
        <v>120</v>
      </c>
      <c r="Y87" s="31" t="s">
        <v>120</v>
      </c>
      <c r="Z87" s="31" t="s">
        <v>120</v>
      </c>
      <c r="AA87" s="31" t="s">
        <v>120</v>
      </c>
      <c r="AB87" s="31" t="s">
        <v>120</v>
      </c>
      <c r="AC87" s="31">
        <v>1200</v>
      </c>
      <c r="AD87" s="31">
        <v>1200</v>
      </c>
      <c r="AE87" s="31">
        <v>2000</v>
      </c>
      <c r="AF87" s="133" t="s">
        <v>516</v>
      </c>
      <c r="AG87" s="155" t="s">
        <v>517</v>
      </c>
      <c r="AH87" s="71"/>
    </row>
    <row r="88" s="6" customFormat="1" ht="51" customHeight="1" spans="1:34">
      <c r="A88" s="30" t="s">
        <v>132</v>
      </c>
      <c r="B88" s="28" t="s">
        <v>518</v>
      </c>
      <c r="C88" s="60" t="s">
        <v>519</v>
      </c>
      <c r="D88" s="28" t="s">
        <v>512</v>
      </c>
      <c r="E88" s="28" t="s">
        <v>520</v>
      </c>
      <c r="F88" s="132" t="s">
        <v>483</v>
      </c>
      <c r="G88" s="133" t="s">
        <v>521</v>
      </c>
      <c r="H88" s="133"/>
      <c r="I88" s="150">
        <v>50</v>
      </c>
      <c r="J88" s="150">
        <v>50</v>
      </c>
      <c r="K88" s="151"/>
      <c r="L88" s="150">
        <v>50</v>
      </c>
      <c r="M88" s="28"/>
      <c r="N88" s="150"/>
      <c r="O88" s="31"/>
      <c r="P88" s="31"/>
      <c r="Q88" s="31"/>
      <c r="R88" s="31"/>
      <c r="S88" s="31"/>
      <c r="T88" s="31"/>
      <c r="U88" s="31"/>
      <c r="V88" s="31"/>
      <c r="W88" s="31" t="s">
        <v>119</v>
      </c>
      <c r="X88" s="103" t="s">
        <v>120</v>
      </c>
      <c r="Y88" s="31" t="s">
        <v>120</v>
      </c>
      <c r="Z88" s="31" t="s">
        <v>120</v>
      </c>
      <c r="AA88" s="31" t="s">
        <v>120</v>
      </c>
      <c r="AB88" s="31" t="s">
        <v>120</v>
      </c>
      <c r="AC88" s="31"/>
      <c r="AD88" s="31">
        <v>30</v>
      </c>
      <c r="AE88" s="31">
        <v>500</v>
      </c>
      <c r="AF88" s="133"/>
      <c r="AG88" s="155" t="s">
        <v>522</v>
      </c>
      <c r="AH88" s="71"/>
    </row>
    <row r="89" ht="35.1" customHeight="1" spans="1:34">
      <c r="A89" s="129" t="s">
        <v>28</v>
      </c>
      <c r="B89" s="32"/>
      <c r="C89" s="25"/>
      <c r="D89" s="25"/>
      <c r="E89" s="25"/>
      <c r="F89" s="25"/>
      <c r="G89" s="25"/>
      <c r="H89" s="25"/>
      <c r="I89" s="25"/>
      <c r="J89" s="25"/>
      <c r="K89" s="25"/>
      <c r="L89" s="25"/>
      <c r="M89" s="28"/>
      <c r="N89" s="25"/>
      <c r="O89" s="25"/>
      <c r="P89" s="25"/>
      <c r="Q89" s="25"/>
      <c r="R89" s="25"/>
      <c r="S89" s="25"/>
      <c r="T89" s="25"/>
      <c r="U89" s="25"/>
      <c r="V89" s="25"/>
      <c r="W89" s="25"/>
      <c r="X89" s="25"/>
      <c r="Y89" s="25"/>
      <c r="Z89" s="25"/>
      <c r="AA89" s="25"/>
      <c r="AB89" s="25"/>
      <c r="AC89" s="25"/>
      <c r="AD89" s="25"/>
      <c r="AE89" s="25"/>
      <c r="AF89" s="25"/>
      <c r="AG89" s="25"/>
      <c r="AH89" s="114"/>
    </row>
    <row r="90" ht="35.1" customHeight="1" spans="1:34">
      <c r="A90" s="24" t="s">
        <v>29</v>
      </c>
      <c r="B90" s="32"/>
      <c r="C90" s="25"/>
      <c r="D90" s="25"/>
      <c r="E90" s="25"/>
      <c r="F90" s="25"/>
      <c r="G90" s="25"/>
      <c r="H90" s="25"/>
      <c r="I90" s="25"/>
      <c r="J90" s="25"/>
      <c r="K90" s="25"/>
      <c r="L90" s="25"/>
      <c r="M90" s="28"/>
      <c r="N90" s="25"/>
      <c r="O90" s="25" t="s">
        <v>523</v>
      </c>
      <c r="P90" s="25"/>
      <c r="Q90" s="25"/>
      <c r="R90" s="25"/>
      <c r="S90" s="25"/>
      <c r="T90" s="25"/>
      <c r="U90" s="25"/>
      <c r="V90" s="25"/>
      <c r="W90" s="25"/>
      <c r="X90" s="25"/>
      <c r="Y90" s="25"/>
      <c r="Z90" s="25"/>
      <c r="AA90" s="25"/>
      <c r="AB90" s="25"/>
      <c r="AC90" s="25"/>
      <c r="AD90" s="25"/>
      <c r="AE90" s="25"/>
      <c r="AF90" s="25"/>
      <c r="AG90" s="25"/>
      <c r="AH90" s="114"/>
    </row>
    <row r="91" ht="35.1" customHeight="1" spans="1:34">
      <c r="A91" s="24" t="s">
        <v>30</v>
      </c>
      <c r="B91" s="32"/>
      <c r="C91" s="25"/>
      <c r="D91" s="25"/>
      <c r="E91" s="25"/>
      <c r="F91" s="25"/>
      <c r="G91" s="25"/>
      <c r="H91" s="25"/>
      <c r="I91" s="25"/>
      <c r="J91" s="25"/>
      <c r="K91" s="25"/>
      <c r="L91" s="25"/>
      <c r="M91" s="28"/>
      <c r="N91" s="25"/>
      <c r="O91" s="25"/>
      <c r="P91" s="25"/>
      <c r="Q91" s="25"/>
      <c r="R91" s="25"/>
      <c r="S91" s="25"/>
      <c r="T91" s="25"/>
      <c r="U91" s="25"/>
      <c r="V91" s="25"/>
      <c r="W91" s="25"/>
      <c r="X91" s="25"/>
      <c r="Y91" s="25"/>
      <c r="Z91" s="25"/>
      <c r="AA91" s="25"/>
      <c r="AB91" s="25"/>
      <c r="AC91" s="25"/>
      <c r="AD91" s="25"/>
      <c r="AE91" s="25"/>
      <c r="AF91" s="25"/>
      <c r="AG91" s="25"/>
      <c r="AH91" s="114"/>
    </row>
    <row r="92" ht="35.1" customHeight="1" spans="1:34">
      <c r="A92" s="129" t="s">
        <v>31</v>
      </c>
      <c r="B92" s="32" t="s">
        <v>207</v>
      </c>
      <c r="C92" s="25"/>
      <c r="D92" s="25"/>
      <c r="E92" s="25"/>
      <c r="F92" s="25"/>
      <c r="G92" s="25"/>
      <c r="H92" s="25"/>
      <c r="I92" s="25">
        <f>I93+I94+I95+I96+I103</f>
        <v>276</v>
      </c>
      <c r="J92" s="25">
        <f t="shared" ref="J92:V92" si="7">J93+J94+J95+J96+J103</f>
        <v>8</v>
      </c>
      <c r="K92" s="25">
        <f t="shared" si="7"/>
        <v>6</v>
      </c>
      <c r="L92" s="25">
        <f t="shared" si="7"/>
        <v>0</v>
      </c>
      <c r="M92" s="28">
        <f t="shared" si="7"/>
        <v>0</v>
      </c>
      <c r="N92" s="25">
        <f t="shared" si="7"/>
        <v>2</v>
      </c>
      <c r="O92" s="25">
        <f t="shared" si="7"/>
        <v>268</v>
      </c>
      <c r="P92" s="25">
        <f t="shared" si="7"/>
        <v>0</v>
      </c>
      <c r="Q92" s="25">
        <f t="shared" si="7"/>
        <v>0</v>
      </c>
      <c r="R92" s="25">
        <f t="shared" si="7"/>
        <v>0</v>
      </c>
      <c r="S92" s="25">
        <f t="shared" si="7"/>
        <v>0</v>
      </c>
      <c r="T92" s="25">
        <f t="shared" si="7"/>
        <v>0</v>
      </c>
      <c r="U92" s="25">
        <f t="shared" si="7"/>
        <v>0</v>
      </c>
      <c r="V92" s="25">
        <f t="shared" si="7"/>
        <v>0</v>
      </c>
      <c r="W92" s="25"/>
      <c r="X92" s="25"/>
      <c r="Y92" s="25"/>
      <c r="Z92" s="25"/>
      <c r="AA92" s="25"/>
      <c r="AB92" s="25"/>
      <c r="AC92" s="25"/>
      <c r="AD92" s="25"/>
      <c r="AE92" s="25"/>
      <c r="AF92" s="25"/>
      <c r="AG92" s="25"/>
      <c r="AH92" s="114"/>
    </row>
    <row r="93" ht="35.1" customHeight="1" spans="1:34">
      <c r="A93" s="24" t="s">
        <v>524</v>
      </c>
      <c r="B93" s="32"/>
      <c r="C93" s="25"/>
      <c r="D93" s="25"/>
      <c r="E93" s="25"/>
      <c r="F93" s="25"/>
      <c r="G93" s="25"/>
      <c r="H93" s="25"/>
      <c r="I93" s="25"/>
      <c r="J93" s="25"/>
      <c r="K93" s="25"/>
      <c r="L93" s="25"/>
      <c r="M93" s="28"/>
      <c r="N93" s="25"/>
      <c r="O93" s="25"/>
      <c r="P93" s="25"/>
      <c r="Q93" s="25"/>
      <c r="R93" s="25"/>
      <c r="S93" s="25"/>
      <c r="T93" s="25"/>
      <c r="U93" s="25"/>
      <c r="V93" s="25"/>
      <c r="W93" s="25"/>
      <c r="X93" s="25"/>
      <c r="Y93" s="25"/>
      <c r="Z93" s="25"/>
      <c r="AA93" s="25"/>
      <c r="AB93" s="25"/>
      <c r="AC93" s="25"/>
      <c r="AD93" s="25"/>
      <c r="AE93" s="25"/>
      <c r="AF93" s="25"/>
      <c r="AG93" s="25"/>
      <c r="AH93" s="114"/>
    </row>
    <row r="94" ht="35.1" customHeight="1" spans="1:34">
      <c r="A94" s="24" t="s">
        <v>525</v>
      </c>
      <c r="B94" s="32"/>
      <c r="C94" s="25"/>
      <c r="D94" s="25"/>
      <c r="E94" s="25"/>
      <c r="F94" s="25"/>
      <c r="G94" s="25"/>
      <c r="H94" s="25"/>
      <c r="I94" s="25"/>
      <c r="J94" s="25"/>
      <c r="K94" s="25"/>
      <c r="L94" s="25"/>
      <c r="M94" s="28"/>
      <c r="N94" s="25"/>
      <c r="O94" s="25"/>
      <c r="P94" s="25"/>
      <c r="Q94" s="25"/>
      <c r="R94" s="25"/>
      <c r="S94" s="25"/>
      <c r="T94" s="25"/>
      <c r="U94" s="25"/>
      <c r="V94" s="25"/>
      <c r="W94" s="25"/>
      <c r="X94" s="25"/>
      <c r="Y94" s="25"/>
      <c r="Z94" s="25"/>
      <c r="AA94" s="25"/>
      <c r="AB94" s="25"/>
      <c r="AC94" s="25"/>
      <c r="AD94" s="25"/>
      <c r="AE94" s="25"/>
      <c r="AF94" s="25"/>
      <c r="AG94" s="25"/>
      <c r="AH94" s="114"/>
    </row>
    <row r="95" ht="35.1" customHeight="1" spans="1:34">
      <c r="A95" s="24" t="s">
        <v>526</v>
      </c>
      <c r="B95" s="32"/>
      <c r="C95" s="25"/>
      <c r="D95" s="25"/>
      <c r="E95" s="25"/>
      <c r="F95" s="25"/>
      <c r="G95" s="25"/>
      <c r="H95" s="25"/>
      <c r="I95" s="25"/>
      <c r="J95" s="25"/>
      <c r="K95" s="25"/>
      <c r="L95" s="25"/>
      <c r="M95" s="28"/>
      <c r="N95" s="25"/>
      <c r="O95" s="25"/>
      <c r="P95" s="25"/>
      <c r="Q95" s="25"/>
      <c r="R95" s="25"/>
      <c r="S95" s="25"/>
      <c r="T95" s="25"/>
      <c r="U95" s="25"/>
      <c r="V95" s="25"/>
      <c r="W95" s="25"/>
      <c r="X95" s="25"/>
      <c r="Y95" s="25"/>
      <c r="Z95" s="25"/>
      <c r="AA95" s="25"/>
      <c r="AB95" s="25"/>
      <c r="AC95" s="25"/>
      <c r="AD95" s="25"/>
      <c r="AE95" s="25"/>
      <c r="AF95" s="25"/>
      <c r="AG95" s="25"/>
      <c r="AH95" s="114"/>
    </row>
    <row r="96" ht="35.1" customHeight="1" spans="1:34">
      <c r="A96" s="24" t="s">
        <v>527</v>
      </c>
      <c r="B96" s="32" t="s">
        <v>207</v>
      </c>
      <c r="C96" s="25"/>
      <c r="D96" s="25"/>
      <c r="E96" s="25"/>
      <c r="F96" s="25"/>
      <c r="G96" s="25"/>
      <c r="H96" s="25"/>
      <c r="I96" s="25">
        <f>SUM(I97:I102)</f>
        <v>276</v>
      </c>
      <c r="J96" s="25">
        <f>K96+L96+M96+N96</f>
        <v>8</v>
      </c>
      <c r="K96" s="25">
        <f>SUM(K97:K102)</f>
        <v>6</v>
      </c>
      <c r="L96" s="25">
        <f t="shared" ref="L96:T96" si="8">SUM(L97:L102)</f>
        <v>0</v>
      </c>
      <c r="M96" s="28">
        <f t="shared" si="8"/>
        <v>0</v>
      </c>
      <c r="N96" s="25">
        <f t="shared" si="8"/>
        <v>2</v>
      </c>
      <c r="O96" s="25">
        <f t="shared" si="8"/>
        <v>268</v>
      </c>
      <c r="P96" s="25">
        <f t="shared" si="8"/>
        <v>0</v>
      </c>
      <c r="Q96" s="25">
        <f t="shared" si="8"/>
        <v>0</v>
      </c>
      <c r="R96" s="25">
        <f t="shared" si="8"/>
        <v>0</v>
      </c>
      <c r="S96" s="25">
        <f t="shared" si="8"/>
        <v>0</v>
      </c>
      <c r="T96" s="25">
        <f t="shared" si="8"/>
        <v>0</v>
      </c>
      <c r="U96" s="25"/>
      <c r="V96" s="25"/>
      <c r="W96" s="25"/>
      <c r="X96" s="25"/>
      <c r="Y96" s="25"/>
      <c r="Z96" s="25"/>
      <c r="AA96" s="25"/>
      <c r="AB96" s="25"/>
      <c r="AC96" s="25"/>
      <c r="AD96" s="25"/>
      <c r="AE96" s="25"/>
      <c r="AF96" s="25"/>
      <c r="AG96" s="25"/>
      <c r="AH96" s="114"/>
    </row>
    <row r="97" s="5" customFormat="1" ht="29" customHeight="1" spans="1:34">
      <c r="A97" s="24" t="s">
        <v>124</v>
      </c>
      <c r="B97" s="28" t="s">
        <v>528</v>
      </c>
      <c r="C97" s="28" t="s">
        <v>529</v>
      </c>
      <c r="D97" s="109" t="s">
        <v>257</v>
      </c>
      <c r="E97" s="109" t="s">
        <v>530</v>
      </c>
      <c r="F97" s="109" t="s">
        <v>123</v>
      </c>
      <c r="G97" s="109" t="s">
        <v>531</v>
      </c>
      <c r="H97" s="109" t="s">
        <v>532</v>
      </c>
      <c r="I97" s="152">
        <v>2</v>
      </c>
      <c r="J97" s="152">
        <v>2</v>
      </c>
      <c r="K97" s="152">
        <v>2</v>
      </c>
      <c r="L97" s="25"/>
      <c r="M97" s="28"/>
      <c r="N97" s="25"/>
      <c r="O97" s="25"/>
      <c r="P97" s="25"/>
      <c r="Q97" s="25"/>
      <c r="R97" s="25"/>
      <c r="S97" s="25"/>
      <c r="T97" s="25"/>
      <c r="U97" s="25"/>
      <c r="V97" s="25"/>
      <c r="W97" s="25"/>
      <c r="X97" s="25"/>
      <c r="Y97" s="25" t="s">
        <v>101</v>
      </c>
      <c r="Z97" s="25" t="s">
        <v>120</v>
      </c>
      <c r="AA97" s="25" t="s">
        <v>120</v>
      </c>
      <c r="AB97" s="25" t="s">
        <v>101</v>
      </c>
      <c r="AC97" s="109">
        <v>63</v>
      </c>
      <c r="AD97" s="109"/>
      <c r="AE97" s="109"/>
      <c r="AF97" s="109"/>
      <c r="AG97" s="109" t="s">
        <v>533</v>
      </c>
      <c r="AH97" s="114"/>
    </row>
    <row r="98" s="5" customFormat="1" ht="37" customHeight="1" spans="1:34">
      <c r="A98" s="24" t="s">
        <v>132</v>
      </c>
      <c r="B98" s="28" t="s">
        <v>534</v>
      </c>
      <c r="C98" s="28" t="s">
        <v>535</v>
      </c>
      <c r="D98" s="28" t="s">
        <v>536</v>
      </c>
      <c r="E98" s="28" t="s">
        <v>537</v>
      </c>
      <c r="F98" s="28" t="s">
        <v>123</v>
      </c>
      <c r="G98" s="109" t="s">
        <v>538</v>
      </c>
      <c r="H98" s="28" t="s">
        <v>539</v>
      </c>
      <c r="I98" s="28">
        <v>3</v>
      </c>
      <c r="J98" s="28">
        <v>3</v>
      </c>
      <c r="K98" s="28">
        <v>3</v>
      </c>
      <c r="L98" s="25"/>
      <c r="M98" s="28"/>
      <c r="N98" s="25"/>
      <c r="O98" s="25"/>
      <c r="P98" s="25"/>
      <c r="Q98" s="25"/>
      <c r="R98" s="25"/>
      <c r="S98" s="25"/>
      <c r="T98" s="25"/>
      <c r="U98" s="25"/>
      <c r="V98" s="25"/>
      <c r="W98" s="25"/>
      <c r="X98" s="25"/>
      <c r="Y98" s="25" t="s">
        <v>101</v>
      </c>
      <c r="Z98" s="25" t="s">
        <v>120</v>
      </c>
      <c r="AA98" s="25" t="s">
        <v>120</v>
      </c>
      <c r="AB98" s="25" t="s">
        <v>101</v>
      </c>
      <c r="AC98" s="109">
        <v>471</v>
      </c>
      <c r="AD98" s="109"/>
      <c r="AE98" s="109"/>
      <c r="AF98" s="109"/>
      <c r="AG98" s="109" t="s">
        <v>540</v>
      </c>
      <c r="AH98" s="114"/>
    </row>
    <row r="99" s="5" customFormat="1" ht="46" customHeight="1" spans="1:34">
      <c r="A99" s="24" t="s">
        <v>135</v>
      </c>
      <c r="B99" s="28" t="s">
        <v>541</v>
      </c>
      <c r="C99" s="28" t="s">
        <v>542</v>
      </c>
      <c r="D99" s="28" t="s">
        <v>331</v>
      </c>
      <c r="E99" s="28" t="s">
        <v>543</v>
      </c>
      <c r="F99" s="28" t="s">
        <v>123</v>
      </c>
      <c r="G99" s="109" t="s">
        <v>544</v>
      </c>
      <c r="H99" s="28" t="s">
        <v>343</v>
      </c>
      <c r="I99" s="28">
        <v>1</v>
      </c>
      <c r="J99" s="28">
        <v>1</v>
      </c>
      <c r="K99" s="28">
        <v>1</v>
      </c>
      <c r="L99" s="25"/>
      <c r="M99" s="25"/>
      <c r="N99" s="25"/>
      <c r="O99" s="25"/>
      <c r="P99" s="25"/>
      <c r="Q99" s="25"/>
      <c r="R99" s="25"/>
      <c r="S99" s="25"/>
      <c r="T99" s="25"/>
      <c r="U99" s="25"/>
      <c r="V99" s="25"/>
      <c r="W99" s="25"/>
      <c r="X99" s="25"/>
      <c r="Y99" s="25" t="s">
        <v>101</v>
      </c>
      <c r="Z99" s="25" t="s">
        <v>120</v>
      </c>
      <c r="AA99" s="25" t="s">
        <v>120</v>
      </c>
      <c r="AB99" s="25" t="s">
        <v>101</v>
      </c>
      <c r="AC99" s="109">
        <v>50</v>
      </c>
      <c r="AD99" s="109"/>
      <c r="AE99" s="109"/>
      <c r="AF99" s="109"/>
      <c r="AG99" s="109" t="s">
        <v>545</v>
      </c>
      <c r="AH99" s="114"/>
    </row>
    <row r="100" s="5" customFormat="1" ht="46" customHeight="1" spans="1:34">
      <c r="A100" s="24" t="s">
        <v>140</v>
      </c>
      <c r="B100" s="28" t="s">
        <v>546</v>
      </c>
      <c r="C100" s="28" t="s">
        <v>542</v>
      </c>
      <c r="D100" s="28" t="s">
        <v>331</v>
      </c>
      <c r="E100" s="28" t="s">
        <v>547</v>
      </c>
      <c r="F100" s="28" t="s">
        <v>123</v>
      </c>
      <c r="G100" s="109" t="s">
        <v>544</v>
      </c>
      <c r="H100" s="28" t="s">
        <v>343</v>
      </c>
      <c r="I100" s="28">
        <v>1</v>
      </c>
      <c r="J100" s="28">
        <v>1</v>
      </c>
      <c r="K100" s="28"/>
      <c r="L100" s="25"/>
      <c r="M100" s="25"/>
      <c r="N100" s="98">
        <v>1</v>
      </c>
      <c r="O100" s="25"/>
      <c r="P100" s="25"/>
      <c r="Q100" s="25"/>
      <c r="R100" s="25"/>
      <c r="S100" s="25"/>
      <c r="T100" s="25"/>
      <c r="U100" s="25"/>
      <c r="V100" s="25"/>
      <c r="W100" s="25"/>
      <c r="X100" s="25"/>
      <c r="Y100" s="25" t="s">
        <v>101</v>
      </c>
      <c r="Z100" s="25" t="s">
        <v>120</v>
      </c>
      <c r="AA100" s="25" t="s">
        <v>120</v>
      </c>
      <c r="AB100" s="25" t="s">
        <v>101</v>
      </c>
      <c r="AC100" s="109">
        <v>60</v>
      </c>
      <c r="AD100" s="109"/>
      <c r="AE100" s="109"/>
      <c r="AF100" s="109"/>
      <c r="AG100" s="109" t="s">
        <v>545</v>
      </c>
      <c r="AH100" s="114"/>
    </row>
    <row r="101" s="5" customFormat="1" ht="44" customHeight="1" spans="1:34">
      <c r="A101" s="24" t="s">
        <v>166</v>
      </c>
      <c r="B101" s="28" t="s">
        <v>548</v>
      </c>
      <c r="C101" s="28" t="s">
        <v>542</v>
      </c>
      <c r="D101" s="28" t="s">
        <v>331</v>
      </c>
      <c r="E101" s="28" t="s">
        <v>549</v>
      </c>
      <c r="F101" s="28" t="s">
        <v>123</v>
      </c>
      <c r="G101" s="109" t="s">
        <v>544</v>
      </c>
      <c r="H101" s="28" t="s">
        <v>343</v>
      </c>
      <c r="I101" s="28">
        <v>1</v>
      </c>
      <c r="J101" s="28">
        <v>1</v>
      </c>
      <c r="K101" s="28"/>
      <c r="L101" s="25"/>
      <c r="M101" s="25"/>
      <c r="N101" s="98">
        <v>1</v>
      </c>
      <c r="O101" s="25"/>
      <c r="P101" s="25"/>
      <c r="Q101" s="25"/>
      <c r="R101" s="25"/>
      <c r="S101" s="25"/>
      <c r="T101" s="25"/>
      <c r="U101" s="25"/>
      <c r="V101" s="25"/>
      <c r="W101" s="25"/>
      <c r="X101" s="25"/>
      <c r="Y101" s="25" t="s">
        <v>101</v>
      </c>
      <c r="Z101" s="25" t="s">
        <v>120</v>
      </c>
      <c r="AA101" s="25" t="s">
        <v>120</v>
      </c>
      <c r="AB101" s="25" t="s">
        <v>101</v>
      </c>
      <c r="AC101" s="109">
        <v>80</v>
      </c>
      <c r="AD101" s="109"/>
      <c r="AE101" s="109"/>
      <c r="AF101" s="109"/>
      <c r="AG101" s="109" t="s">
        <v>545</v>
      </c>
      <c r="AH101" s="114"/>
    </row>
    <row r="102" s="5" customFormat="1" ht="40" customHeight="1" spans="1:34">
      <c r="A102" s="24" t="s">
        <v>207</v>
      </c>
      <c r="B102" s="130" t="s">
        <v>550</v>
      </c>
      <c r="C102" s="60" t="s">
        <v>551</v>
      </c>
      <c r="D102" s="134" t="s">
        <v>490</v>
      </c>
      <c r="E102" s="134" t="s">
        <v>491</v>
      </c>
      <c r="F102" s="134">
        <v>2021</v>
      </c>
      <c r="G102" s="134" t="s">
        <v>492</v>
      </c>
      <c r="H102" s="134" t="s">
        <v>493</v>
      </c>
      <c r="I102" s="134">
        <v>268</v>
      </c>
      <c r="J102" s="134"/>
      <c r="K102" s="134"/>
      <c r="L102" s="134"/>
      <c r="M102" s="134"/>
      <c r="N102" s="134"/>
      <c r="O102" s="134">
        <v>268</v>
      </c>
      <c r="P102" s="134"/>
      <c r="Q102" s="134"/>
      <c r="R102" s="134"/>
      <c r="S102" s="134"/>
      <c r="T102" s="134"/>
      <c r="U102" s="134"/>
      <c r="V102" s="134"/>
      <c r="W102" s="134" t="s">
        <v>119</v>
      </c>
      <c r="X102" s="134" t="s">
        <v>101</v>
      </c>
      <c r="Y102" s="134" t="s">
        <v>120</v>
      </c>
      <c r="Z102" s="134" t="s">
        <v>120</v>
      </c>
      <c r="AA102" s="134" t="s">
        <v>120</v>
      </c>
      <c r="AB102" s="134" t="s">
        <v>120</v>
      </c>
      <c r="AC102" s="134">
        <v>540</v>
      </c>
      <c r="AD102" s="134">
        <v>540</v>
      </c>
      <c r="AE102" s="134">
        <v>540</v>
      </c>
      <c r="AF102" s="28" t="s">
        <v>552</v>
      </c>
      <c r="AG102" s="28" t="s">
        <v>553</v>
      </c>
      <c r="AH102" s="158"/>
    </row>
    <row r="103" ht="35.1" customHeight="1" spans="1:34">
      <c r="A103" s="29" t="s">
        <v>554</v>
      </c>
      <c r="B103" s="32"/>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114"/>
    </row>
    <row r="104" ht="35.1" customHeight="1" spans="1:34">
      <c r="A104" s="22" t="s">
        <v>33</v>
      </c>
      <c r="B104" s="43">
        <v>9</v>
      </c>
      <c r="C104" s="25"/>
      <c r="D104" s="25"/>
      <c r="E104" s="25"/>
      <c r="F104" s="25"/>
      <c r="G104" s="25"/>
      <c r="H104" s="25"/>
      <c r="I104" s="25">
        <f>I105+I108+I109</f>
        <v>1384.93</v>
      </c>
      <c r="J104" s="25">
        <f t="shared" ref="J104:U104" si="9">J105+J108+J109</f>
        <v>424.8</v>
      </c>
      <c r="K104" s="25">
        <f t="shared" si="9"/>
        <v>124.8</v>
      </c>
      <c r="L104" s="25">
        <f t="shared" si="9"/>
        <v>0</v>
      </c>
      <c r="M104" s="25">
        <f t="shared" si="9"/>
        <v>0</v>
      </c>
      <c r="N104" s="25">
        <f t="shared" si="9"/>
        <v>300</v>
      </c>
      <c r="O104" s="25">
        <f t="shared" si="9"/>
        <v>850.13</v>
      </c>
      <c r="P104" s="25">
        <f t="shared" si="9"/>
        <v>0</v>
      </c>
      <c r="Q104" s="25">
        <f t="shared" si="9"/>
        <v>0</v>
      </c>
      <c r="R104" s="25">
        <f t="shared" si="9"/>
        <v>0</v>
      </c>
      <c r="S104" s="25">
        <f t="shared" si="9"/>
        <v>0</v>
      </c>
      <c r="T104" s="25">
        <f t="shared" si="9"/>
        <v>0</v>
      </c>
      <c r="U104" s="25">
        <f t="shared" si="9"/>
        <v>110</v>
      </c>
      <c r="V104" s="25">
        <f>V106+V108+V109</f>
        <v>0</v>
      </c>
      <c r="W104" s="25"/>
      <c r="X104" s="25"/>
      <c r="Y104" s="25"/>
      <c r="Z104" s="25"/>
      <c r="AA104" s="25"/>
      <c r="AB104" s="25"/>
      <c r="AC104" s="25">
        <f>AC106+AC109</f>
        <v>346</v>
      </c>
      <c r="AD104" s="25">
        <f>AD106+AD109</f>
        <v>8497</v>
      </c>
      <c r="AE104" s="25">
        <f>AE106+AE109</f>
        <v>8497</v>
      </c>
      <c r="AF104" s="25"/>
      <c r="AG104" s="25"/>
      <c r="AH104" s="114"/>
    </row>
    <row r="105" s="9" customFormat="1" ht="35.1" customHeight="1" spans="1:34">
      <c r="A105" s="135" t="s">
        <v>34</v>
      </c>
      <c r="B105" s="43">
        <v>2</v>
      </c>
      <c r="C105" s="25"/>
      <c r="D105" s="25"/>
      <c r="E105" s="25"/>
      <c r="F105" s="25"/>
      <c r="G105" s="25"/>
      <c r="H105" s="25"/>
      <c r="I105" s="25">
        <v>424.8</v>
      </c>
      <c r="J105" s="25">
        <v>424.8</v>
      </c>
      <c r="K105" s="25">
        <v>124.8</v>
      </c>
      <c r="L105" s="25"/>
      <c r="M105" s="25"/>
      <c r="N105" s="25">
        <v>300</v>
      </c>
      <c r="O105" s="25"/>
      <c r="P105" s="25"/>
      <c r="Q105" s="25"/>
      <c r="R105" s="25"/>
      <c r="S105" s="25"/>
      <c r="T105" s="25"/>
      <c r="U105" s="25"/>
      <c r="V105" s="25"/>
      <c r="W105" s="25"/>
      <c r="X105" s="25"/>
      <c r="Y105" s="25"/>
      <c r="Z105" s="25"/>
      <c r="AA105" s="25"/>
      <c r="AB105" s="25"/>
      <c r="AC105" s="25"/>
      <c r="AD105" s="25"/>
      <c r="AE105" s="25"/>
      <c r="AF105" s="25"/>
      <c r="AG105" s="25"/>
      <c r="AH105" s="114"/>
    </row>
    <row r="106" s="6" customFormat="1" ht="65" customHeight="1" spans="1:34">
      <c r="A106" s="30" t="s">
        <v>124</v>
      </c>
      <c r="B106" s="132" t="s">
        <v>555</v>
      </c>
      <c r="C106" s="132" t="s">
        <v>556</v>
      </c>
      <c r="D106" s="132" t="s">
        <v>512</v>
      </c>
      <c r="E106" s="132" t="s">
        <v>513</v>
      </c>
      <c r="F106" s="132" t="s">
        <v>123</v>
      </c>
      <c r="G106" s="133" t="s">
        <v>514</v>
      </c>
      <c r="H106" s="133" t="s">
        <v>515</v>
      </c>
      <c r="I106" s="132">
        <v>124.8</v>
      </c>
      <c r="J106" s="132">
        <v>124.8</v>
      </c>
      <c r="K106" s="151">
        <v>124.8</v>
      </c>
      <c r="L106" s="31"/>
      <c r="M106" s="132"/>
      <c r="N106" s="31"/>
      <c r="O106" s="31"/>
      <c r="P106" s="31"/>
      <c r="Q106" s="31"/>
      <c r="R106" s="31"/>
      <c r="S106" s="31"/>
      <c r="T106" s="31"/>
      <c r="U106" s="31"/>
      <c r="V106" s="31"/>
      <c r="W106" s="155" t="s">
        <v>119</v>
      </c>
      <c r="X106" s="103" t="s">
        <v>101</v>
      </c>
      <c r="Y106" s="132" t="s">
        <v>120</v>
      </c>
      <c r="Z106" s="132" t="s">
        <v>120</v>
      </c>
      <c r="AA106" s="132" t="s">
        <v>120</v>
      </c>
      <c r="AB106" s="132" t="s">
        <v>120</v>
      </c>
      <c r="AC106" s="31">
        <v>346</v>
      </c>
      <c r="AD106" s="31">
        <v>346</v>
      </c>
      <c r="AE106" s="31">
        <v>346</v>
      </c>
      <c r="AF106" s="133" t="s">
        <v>557</v>
      </c>
      <c r="AG106" s="155" t="s">
        <v>558</v>
      </c>
      <c r="AH106" s="71"/>
    </row>
    <row r="107" s="6" customFormat="1" ht="44" customHeight="1" spans="1:34">
      <c r="A107" s="30" t="s">
        <v>132</v>
      </c>
      <c r="B107" s="133" t="s">
        <v>559</v>
      </c>
      <c r="C107" s="136" t="s">
        <v>560</v>
      </c>
      <c r="D107" s="132" t="s">
        <v>512</v>
      </c>
      <c r="E107" s="132" t="s">
        <v>513</v>
      </c>
      <c r="F107" s="132" t="s">
        <v>123</v>
      </c>
      <c r="G107" s="133" t="s">
        <v>514</v>
      </c>
      <c r="H107" s="133" t="s">
        <v>515</v>
      </c>
      <c r="I107" s="132">
        <v>300</v>
      </c>
      <c r="J107" s="132">
        <v>300</v>
      </c>
      <c r="K107" s="151"/>
      <c r="L107" s="31"/>
      <c r="M107" s="132"/>
      <c r="N107" s="153">
        <v>300</v>
      </c>
      <c r="O107" s="31"/>
      <c r="P107" s="31"/>
      <c r="Q107" s="31"/>
      <c r="R107" s="31"/>
      <c r="S107" s="31"/>
      <c r="T107" s="31"/>
      <c r="U107" s="31"/>
      <c r="V107" s="31"/>
      <c r="W107" s="155" t="s">
        <v>119</v>
      </c>
      <c r="X107" s="103" t="s">
        <v>101</v>
      </c>
      <c r="Y107" s="132" t="s">
        <v>120</v>
      </c>
      <c r="Z107" s="132" t="s">
        <v>120</v>
      </c>
      <c r="AA107" s="132" t="s">
        <v>120</v>
      </c>
      <c r="AB107" s="132" t="s">
        <v>120</v>
      </c>
      <c r="AC107" s="31">
        <v>1054</v>
      </c>
      <c r="AD107" s="31">
        <v>1054</v>
      </c>
      <c r="AE107" s="31">
        <v>1054</v>
      </c>
      <c r="AF107" s="133" t="s">
        <v>557</v>
      </c>
      <c r="AG107" s="136" t="s">
        <v>561</v>
      </c>
      <c r="AH107" s="71"/>
    </row>
    <row r="108" s="6" customFormat="1" ht="37" customHeight="1" spans="1:34">
      <c r="A108" s="135" t="s">
        <v>35</v>
      </c>
      <c r="B108" s="137"/>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133"/>
      <c r="AG108" s="31"/>
      <c r="AH108" s="71"/>
    </row>
    <row r="109" ht="35.1" customHeight="1" spans="1:34">
      <c r="A109" s="138" t="s">
        <v>36</v>
      </c>
      <c r="B109" s="25">
        <v>7</v>
      </c>
      <c r="C109" s="25"/>
      <c r="D109" s="25"/>
      <c r="E109" s="25"/>
      <c r="F109" s="25"/>
      <c r="G109" s="25"/>
      <c r="H109" s="25"/>
      <c r="I109" s="25">
        <f>SUM(I110:I116)</f>
        <v>960.13</v>
      </c>
      <c r="J109" s="25"/>
      <c r="K109" s="25"/>
      <c r="L109" s="25"/>
      <c r="M109" s="25"/>
      <c r="N109" s="25"/>
      <c r="O109" s="25">
        <f>SUM(O110:O115)</f>
        <v>850.13</v>
      </c>
      <c r="P109" s="25"/>
      <c r="Q109" s="25"/>
      <c r="R109" s="25"/>
      <c r="S109" s="25"/>
      <c r="T109" s="25"/>
      <c r="U109" s="25">
        <v>110</v>
      </c>
      <c r="V109" s="25"/>
      <c r="W109" s="25"/>
      <c r="X109" s="25"/>
      <c r="Y109" s="25"/>
      <c r="Z109" s="25"/>
      <c r="AA109" s="25"/>
      <c r="AB109" s="25"/>
      <c r="AC109" s="25"/>
      <c r="AD109" s="25">
        <f>SUM(AD110:AD116)</f>
        <v>8151</v>
      </c>
      <c r="AE109" s="25">
        <f>SUM(AE110:AE116)</f>
        <v>8151</v>
      </c>
      <c r="AF109" s="25"/>
      <c r="AG109" s="25"/>
      <c r="AH109" s="114"/>
    </row>
    <row r="110" s="5" customFormat="1" ht="29" customHeight="1" spans="1:34">
      <c r="A110" s="139">
        <v>1</v>
      </c>
      <c r="B110" s="140" t="s">
        <v>562</v>
      </c>
      <c r="C110" s="141" t="s">
        <v>563</v>
      </c>
      <c r="D110" s="141" t="s">
        <v>564</v>
      </c>
      <c r="E110" s="141" t="s">
        <v>513</v>
      </c>
      <c r="F110" s="141">
        <v>2021</v>
      </c>
      <c r="G110" s="141" t="s">
        <v>565</v>
      </c>
      <c r="H110" s="141" t="s">
        <v>566</v>
      </c>
      <c r="I110" s="141">
        <v>45.45</v>
      </c>
      <c r="J110" s="141"/>
      <c r="K110" s="141"/>
      <c r="L110" s="141"/>
      <c r="M110" s="141"/>
      <c r="N110" s="141"/>
      <c r="O110" s="141">
        <v>45.45</v>
      </c>
      <c r="P110" s="141"/>
      <c r="Q110" s="141"/>
      <c r="R110" s="141"/>
      <c r="S110" s="141"/>
      <c r="T110" s="141"/>
      <c r="U110" s="141"/>
      <c r="V110" s="141"/>
      <c r="W110" s="141" t="s">
        <v>119</v>
      </c>
      <c r="X110" s="141" t="s">
        <v>101</v>
      </c>
      <c r="Y110" s="141" t="s">
        <v>120</v>
      </c>
      <c r="Z110" s="141" t="s">
        <v>120</v>
      </c>
      <c r="AA110" s="141" t="s">
        <v>120</v>
      </c>
      <c r="AB110" s="141" t="s">
        <v>120</v>
      </c>
      <c r="AC110" s="141"/>
      <c r="AD110" s="141">
        <v>606</v>
      </c>
      <c r="AE110" s="141">
        <v>606</v>
      </c>
      <c r="AF110" s="141" t="s">
        <v>567</v>
      </c>
      <c r="AG110" s="141" t="s">
        <v>568</v>
      </c>
      <c r="AH110" s="141"/>
    </row>
    <row r="111" s="5" customFormat="1" ht="39" customHeight="1" spans="1:34">
      <c r="A111" s="139">
        <v>2</v>
      </c>
      <c r="B111" s="140" t="s">
        <v>569</v>
      </c>
      <c r="C111" s="141" t="s">
        <v>570</v>
      </c>
      <c r="D111" s="141" t="s">
        <v>564</v>
      </c>
      <c r="E111" s="141" t="s">
        <v>513</v>
      </c>
      <c r="F111" s="141">
        <v>2021</v>
      </c>
      <c r="G111" s="141" t="s">
        <v>565</v>
      </c>
      <c r="H111" s="141" t="s">
        <v>566</v>
      </c>
      <c r="I111" s="141">
        <v>282.35</v>
      </c>
      <c r="J111" s="141"/>
      <c r="K111" s="141"/>
      <c r="L111" s="141"/>
      <c r="M111" s="141"/>
      <c r="N111" s="141"/>
      <c r="O111" s="141">
        <v>282.35</v>
      </c>
      <c r="P111" s="141"/>
      <c r="Q111" s="141"/>
      <c r="R111" s="141"/>
      <c r="S111" s="141"/>
      <c r="T111" s="141"/>
      <c r="U111" s="141"/>
      <c r="V111" s="141"/>
      <c r="W111" s="141" t="s">
        <v>119</v>
      </c>
      <c r="X111" s="141" t="s">
        <v>101</v>
      </c>
      <c r="Y111" s="141" t="s">
        <v>120</v>
      </c>
      <c r="Z111" s="141" t="s">
        <v>120</v>
      </c>
      <c r="AA111" s="141" t="s">
        <v>120</v>
      </c>
      <c r="AB111" s="141" t="s">
        <v>120</v>
      </c>
      <c r="AC111" s="141"/>
      <c r="AD111" s="141">
        <v>3301</v>
      </c>
      <c r="AE111" s="141">
        <v>3301</v>
      </c>
      <c r="AF111" s="141" t="s">
        <v>571</v>
      </c>
      <c r="AG111" s="160" t="s">
        <v>572</v>
      </c>
      <c r="AH111" s="141"/>
    </row>
    <row r="112" s="5" customFormat="1" ht="26" customHeight="1" spans="1:34">
      <c r="A112" s="139">
        <v>3</v>
      </c>
      <c r="B112" s="140" t="s">
        <v>573</v>
      </c>
      <c r="C112" s="141" t="s">
        <v>574</v>
      </c>
      <c r="D112" s="142" t="s">
        <v>564</v>
      </c>
      <c r="E112" s="142" t="s">
        <v>513</v>
      </c>
      <c r="F112" s="141">
        <v>2021</v>
      </c>
      <c r="G112" s="141" t="s">
        <v>565</v>
      </c>
      <c r="H112" s="141" t="s">
        <v>566</v>
      </c>
      <c r="I112" s="141">
        <v>146.25</v>
      </c>
      <c r="J112" s="141"/>
      <c r="K112" s="141"/>
      <c r="L112" s="141"/>
      <c r="M112" s="141"/>
      <c r="N112" s="141"/>
      <c r="O112" s="141">
        <v>146.25</v>
      </c>
      <c r="P112" s="141"/>
      <c r="Q112" s="141"/>
      <c r="R112" s="141"/>
      <c r="S112" s="141"/>
      <c r="T112" s="141"/>
      <c r="U112" s="141"/>
      <c r="V112" s="141"/>
      <c r="W112" s="141" t="s">
        <v>119</v>
      </c>
      <c r="X112" s="141" t="s">
        <v>101</v>
      </c>
      <c r="Y112" s="141" t="s">
        <v>120</v>
      </c>
      <c r="Z112" s="141" t="s">
        <v>120</v>
      </c>
      <c r="AA112" s="141" t="s">
        <v>120</v>
      </c>
      <c r="AB112" s="141" t="s">
        <v>120</v>
      </c>
      <c r="AC112" s="141"/>
      <c r="AD112" s="141">
        <v>585</v>
      </c>
      <c r="AE112" s="141">
        <v>585</v>
      </c>
      <c r="AF112" s="141" t="s">
        <v>571</v>
      </c>
      <c r="AG112" s="160" t="s">
        <v>575</v>
      </c>
      <c r="AH112" s="141"/>
    </row>
    <row r="113" s="5" customFormat="1" ht="23" customHeight="1" spans="1:34">
      <c r="A113" s="139">
        <v>4</v>
      </c>
      <c r="B113" s="140" t="s">
        <v>576</v>
      </c>
      <c r="C113" s="141" t="s">
        <v>577</v>
      </c>
      <c r="D113" s="142" t="s">
        <v>564</v>
      </c>
      <c r="E113" s="142" t="s">
        <v>513</v>
      </c>
      <c r="F113" s="141">
        <v>2021</v>
      </c>
      <c r="G113" s="141" t="s">
        <v>565</v>
      </c>
      <c r="H113" s="141" t="s">
        <v>566</v>
      </c>
      <c r="I113" s="141">
        <v>9.4</v>
      </c>
      <c r="J113" s="141"/>
      <c r="K113" s="141"/>
      <c r="L113" s="141"/>
      <c r="M113" s="141"/>
      <c r="N113" s="141"/>
      <c r="O113" s="141">
        <v>9.4</v>
      </c>
      <c r="P113" s="141"/>
      <c r="Q113" s="141"/>
      <c r="R113" s="141"/>
      <c r="S113" s="141"/>
      <c r="T113" s="141"/>
      <c r="U113" s="141"/>
      <c r="V113" s="141"/>
      <c r="W113" s="141" t="s">
        <v>119</v>
      </c>
      <c r="X113" s="141" t="s">
        <v>101</v>
      </c>
      <c r="Y113" s="141" t="s">
        <v>120</v>
      </c>
      <c r="Z113" s="141" t="s">
        <v>120</v>
      </c>
      <c r="AA113" s="141" t="s">
        <v>120</v>
      </c>
      <c r="AB113" s="141" t="s">
        <v>120</v>
      </c>
      <c r="AC113" s="141"/>
      <c r="AD113" s="141">
        <v>47</v>
      </c>
      <c r="AE113" s="141">
        <v>47</v>
      </c>
      <c r="AF113" s="141" t="s">
        <v>571</v>
      </c>
      <c r="AG113" s="160" t="s">
        <v>578</v>
      </c>
      <c r="AH113" s="141"/>
    </row>
    <row r="114" s="5" customFormat="1" ht="29" customHeight="1" spans="1:34">
      <c r="A114" s="139">
        <v>5</v>
      </c>
      <c r="B114" s="140" t="s">
        <v>579</v>
      </c>
      <c r="C114" s="141" t="s">
        <v>580</v>
      </c>
      <c r="D114" s="142" t="s">
        <v>564</v>
      </c>
      <c r="E114" s="142" t="s">
        <v>513</v>
      </c>
      <c r="F114" s="141">
        <v>2021</v>
      </c>
      <c r="G114" s="141" t="s">
        <v>565</v>
      </c>
      <c r="H114" s="141" t="s">
        <v>566</v>
      </c>
      <c r="I114" s="141">
        <v>102.6</v>
      </c>
      <c r="J114" s="141"/>
      <c r="K114" s="141"/>
      <c r="L114" s="141"/>
      <c r="M114" s="141"/>
      <c r="N114" s="141"/>
      <c r="O114" s="141">
        <v>102.6</v>
      </c>
      <c r="P114" s="141"/>
      <c r="Q114" s="141"/>
      <c r="R114" s="141"/>
      <c r="S114" s="141"/>
      <c r="T114" s="141"/>
      <c r="U114" s="141"/>
      <c r="V114" s="141"/>
      <c r="W114" s="141" t="s">
        <v>119</v>
      </c>
      <c r="X114" s="141" t="s">
        <v>101</v>
      </c>
      <c r="Y114" s="141" t="s">
        <v>120</v>
      </c>
      <c r="Z114" s="141" t="s">
        <v>120</v>
      </c>
      <c r="AA114" s="141" t="s">
        <v>120</v>
      </c>
      <c r="AB114" s="141" t="s">
        <v>120</v>
      </c>
      <c r="AC114" s="141"/>
      <c r="AD114" s="141">
        <v>171</v>
      </c>
      <c r="AE114" s="141">
        <v>171</v>
      </c>
      <c r="AF114" s="141" t="s">
        <v>571</v>
      </c>
      <c r="AG114" s="160" t="s">
        <v>581</v>
      </c>
      <c r="AH114" s="141"/>
    </row>
    <row r="115" s="5" customFormat="1" ht="35.1" customHeight="1" spans="1:34">
      <c r="A115" s="139">
        <v>6</v>
      </c>
      <c r="B115" s="140" t="s">
        <v>582</v>
      </c>
      <c r="C115" s="141" t="s">
        <v>583</v>
      </c>
      <c r="D115" s="141" t="s">
        <v>564</v>
      </c>
      <c r="E115" s="141" t="s">
        <v>513</v>
      </c>
      <c r="F115" s="141">
        <v>2021</v>
      </c>
      <c r="G115" s="141" t="s">
        <v>565</v>
      </c>
      <c r="H115" s="141" t="s">
        <v>566</v>
      </c>
      <c r="I115" s="141">
        <v>264.08</v>
      </c>
      <c r="J115" s="141"/>
      <c r="K115" s="141"/>
      <c r="L115" s="141"/>
      <c r="M115" s="141"/>
      <c r="N115" s="141"/>
      <c r="O115" s="141">
        <v>264.08</v>
      </c>
      <c r="P115" s="141"/>
      <c r="Q115" s="141"/>
      <c r="R115" s="141"/>
      <c r="S115" s="141"/>
      <c r="T115" s="141"/>
      <c r="U115" s="141"/>
      <c r="V115" s="141"/>
      <c r="W115" s="141" t="s">
        <v>119</v>
      </c>
      <c r="X115" s="141" t="s">
        <v>101</v>
      </c>
      <c r="Y115" s="141" t="s">
        <v>120</v>
      </c>
      <c r="Z115" s="141" t="s">
        <v>120</v>
      </c>
      <c r="AA115" s="141" t="s">
        <v>120</v>
      </c>
      <c r="AB115" s="141" t="s">
        <v>120</v>
      </c>
      <c r="AC115" s="141"/>
      <c r="AD115" s="141">
        <v>3301</v>
      </c>
      <c r="AE115" s="141">
        <v>3301</v>
      </c>
      <c r="AF115" s="141" t="s">
        <v>571</v>
      </c>
      <c r="AG115" s="141" t="s">
        <v>584</v>
      </c>
      <c r="AH115" s="141"/>
    </row>
    <row r="116" s="5" customFormat="1" ht="27" customHeight="1" spans="1:34">
      <c r="A116" s="139">
        <v>7</v>
      </c>
      <c r="B116" s="140" t="s">
        <v>585</v>
      </c>
      <c r="C116" s="141" t="s">
        <v>586</v>
      </c>
      <c r="D116" s="142" t="s">
        <v>564</v>
      </c>
      <c r="E116" s="142" t="s">
        <v>513</v>
      </c>
      <c r="F116" s="141">
        <v>2021</v>
      </c>
      <c r="G116" s="141" t="s">
        <v>565</v>
      </c>
      <c r="H116" s="141" t="s">
        <v>566</v>
      </c>
      <c r="I116" s="141">
        <v>110</v>
      </c>
      <c r="J116" s="141"/>
      <c r="K116" s="141"/>
      <c r="L116" s="141"/>
      <c r="M116" s="141"/>
      <c r="N116" s="141"/>
      <c r="O116" s="141"/>
      <c r="P116" s="141"/>
      <c r="Q116" s="141"/>
      <c r="R116" s="141"/>
      <c r="S116" s="141"/>
      <c r="T116" s="141"/>
      <c r="U116" s="141">
        <v>110</v>
      </c>
      <c r="V116" s="141"/>
      <c r="W116" s="141" t="s">
        <v>119</v>
      </c>
      <c r="X116" s="141" t="s">
        <v>101</v>
      </c>
      <c r="Y116" s="141" t="s">
        <v>120</v>
      </c>
      <c r="Z116" s="141" t="s">
        <v>120</v>
      </c>
      <c r="AA116" s="141" t="s">
        <v>120</v>
      </c>
      <c r="AB116" s="141" t="s">
        <v>120</v>
      </c>
      <c r="AC116" s="141"/>
      <c r="AD116" s="141">
        <v>140</v>
      </c>
      <c r="AE116" s="141">
        <v>140</v>
      </c>
      <c r="AF116" s="141" t="s">
        <v>571</v>
      </c>
      <c r="AG116" s="141" t="s">
        <v>587</v>
      </c>
      <c r="AH116" s="141"/>
    </row>
    <row r="117" ht="35.1" customHeight="1" spans="1:34">
      <c r="A117" s="129" t="s">
        <v>37</v>
      </c>
      <c r="B117" s="25">
        <v>2</v>
      </c>
      <c r="C117" s="25"/>
      <c r="D117" s="25"/>
      <c r="E117" s="25"/>
      <c r="F117" s="25"/>
      <c r="G117" s="25"/>
      <c r="H117" s="25"/>
      <c r="I117" s="25">
        <f>I118+I119</f>
        <v>3619.65</v>
      </c>
      <c r="J117" s="25"/>
      <c r="K117" s="25"/>
      <c r="L117" s="25"/>
      <c r="M117" s="25"/>
      <c r="N117" s="25"/>
      <c r="O117" s="25">
        <f>O118+O119</f>
        <v>3087.95</v>
      </c>
      <c r="P117" s="25"/>
      <c r="Q117" s="25"/>
      <c r="R117" s="25"/>
      <c r="S117" s="25"/>
      <c r="T117" s="25"/>
      <c r="U117" s="25"/>
      <c r="V117" s="25">
        <v>531.7</v>
      </c>
      <c r="W117" s="25"/>
      <c r="X117" s="25"/>
      <c r="Y117" s="25"/>
      <c r="Z117" s="25"/>
      <c r="AA117" s="25"/>
      <c r="AB117" s="25"/>
      <c r="AC117" s="25"/>
      <c r="AD117" s="25"/>
      <c r="AE117" s="25"/>
      <c r="AF117" s="25"/>
      <c r="AG117" s="25"/>
      <c r="AH117" s="114"/>
    </row>
    <row r="118" s="10" customFormat="1" ht="33" customHeight="1" spans="1:34">
      <c r="A118" s="143" t="s">
        <v>38</v>
      </c>
      <c r="B118" s="32" t="s">
        <v>588</v>
      </c>
      <c r="C118" s="25" t="s">
        <v>589</v>
      </c>
      <c r="D118" s="25" t="s">
        <v>127</v>
      </c>
      <c r="E118" s="25" t="s">
        <v>590</v>
      </c>
      <c r="F118" s="25" t="s">
        <v>123</v>
      </c>
      <c r="G118" s="25" t="s">
        <v>591</v>
      </c>
      <c r="H118" s="25" t="s">
        <v>592</v>
      </c>
      <c r="I118" s="25">
        <v>3394.7</v>
      </c>
      <c r="J118" s="25"/>
      <c r="K118" s="25"/>
      <c r="L118" s="25"/>
      <c r="M118" s="25"/>
      <c r="N118" s="25"/>
      <c r="O118" s="25">
        <v>2863</v>
      </c>
      <c r="P118" s="25"/>
      <c r="Q118" s="25"/>
      <c r="R118" s="25"/>
      <c r="S118" s="25"/>
      <c r="T118" s="25"/>
      <c r="U118" s="25"/>
      <c r="V118" s="25">
        <v>531.7</v>
      </c>
      <c r="W118" s="25" t="s">
        <v>100</v>
      </c>
      <c r="X118" s="25" t="s">
        <v>101</v>
      </c>
      <c r="Y118" s="25" t="s">
        <v>120</v>
      </c>
      <c r="Z118" s="25" t="s">
        <v>120</v>
      </c>
      <c r="AA118" s="25" t="s">
        <v>120</v>
      </c>
      <c r="AB118" s="25" t="s">
        <v>120</v>
      </c>
      <c r="AC118" s="25">
        <v>11942</v>
      </c>
      <c r="AD118" s="25">
        <v>40900</v>
      </c>
      <c r="AE118" s="25">
        <v>40900</v>
      </c>
      <c r="AF118" s="25" t="s">
        <v>593</v>
      </c>
      <c r="AG118" s="25" t="s">
        <v>594</v>
      </c>
      <c r="AH118" s="109" t="s">
        <v>595</v>
      </c>
    </row>
    <row r="119" s="10" customFormat="1" ht="27" customHeight="1" spans="1:34">
      <c r="A119" s="143" t="s">
        <v>39</v>
      </c>
      <c r="B119" s="32" t="s">
        <v>596</v>
      </c>
      <c r="C119" s="25" t="s">
        <v>597</v>
      </c>
      <c r="D119" s="25" t="s">
        <v>127</v>
      </c>
      <c r="E119" s="25" t="s">
        <v>590</v>
      </c>
      <c r="F119" s="25" t="s">
        <v>483</v>
      </c>
      <c r="G119" s="25" t="s">
        <v>591</v>
      </c>
      <c r="H119" s="25" t="s">
        <v>592</v>
      </c>
      <c r="I119" s="25">
        <v>224.95</v>
      </c>
      <c r="J119" s="25"/>
      <c r="K119" s="25"/>
      <c r="L119" s="25"/>
      <c r="M119" s="25"/>
      <c r="N119" s="25"/>
      <c r="O119" s="25">
        <v>224.95</v>
      </c>
      <c r="P119" s="25"/>
      <c r="Q119" s="25"/>
      <c r="R119" s="25"/>
      <c r="S119" s="25"/>
      <c r="T119" s="25"/>
      <c r="U119" s="25"/>
      <c r="V119" s="25"/>
      <c r="W119" s="25" t="s">
        <v>100</v>
      </c>
      <c r="X119" s="25" t="s">
        <v>101</v>
      </c>
      <c r="Y119" s="25" t="s">
        <v>120</v>
      </c>
      <c r="Z119" s="25" t="s">
        <v>120</v>
      </c>
      <c r="AA119" s="25" t="s">
        <v>120</v>
      </c>
      <c r="AB119" s="25" t="s">
        <v>120</v>
      </c>
      <c r="AC119" s="25">
        <v>11942</v>
      </c>
      <c r="AD119" s="25">
        <v>40900</v>
      </c>
      <c r="AE119" s="25">
        <v>40900</v>
      </c>
      <c r="AF119" s="25" t="s">
        <v>598</v>
      </c>
      <c r="AG119" s="25" t="s">
        <v>599</v>
      </c>
      <c r="AH119" s="109" t="s">
        <v>600</v>
      </c>
    </row>
    <row r="120" ht="35.1" customHeight="1" spans="1:34">
      <c r="A120" s="139" t="s">
        <v>40</v>
      </c>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114"/>
    </row>
    <row r="121" ht="35.1" customHeight="1" spans="1:34">
      <c r="A121" s="139" t="s">
        <v>41</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114"/>
    </row>
    <row r="122" ht="35.1" customHeight="1" spans="1:34">
      <c r="A122" s="139" t="s">
        <v>42</v>
      </c>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114"/>
    </row>
    <row r="123" ht="35.1" customHeight="1" spans="1:34">
      <c r="A123" s="139" t="s">
        <v>43</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114"/>
    </row>
    <row r="124" ht="35.1" customHeight="1" spans="1:34">
      <c r="A124" s="129" t="s">
        <v>44</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114"/>
    </row>
    <row r="125" ht="35.1" customHeight="1" spans="1:34">
      <c r="A125" s="139" t="s">
        <v>45</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114"/>
    </row>
    <row r="126" s="6" customFormat="1" ht="28.5" customHeight="1" spans="1:34">
      <c r="A126" s="144" t="s">
        <v>46</v>
      </c>
      <c r="B126" s="31">
        <v>2</v>
      </c>
      <c r="C126" s="31"/>
      <c r="D126" s="31"/>
      <c r="E126" s="31"/>
      <c r="F126" s="31"/>
      <c r="G126" s="31"/>
      <c r="H126" s="31"/>
      <c r="I126" s="154">
        <f t="shared" ref="I126:L126" si="10">I127+I131</f>
        <v>510.3</v>
      </c>
      <c r="J126" s="154">
        <f t="shared" si="10"/>
        <v>510.3</v>
      </c>
      <c r="K126" s="154">
        <f t="shared" si="10"/>
        <v>510.3</v>
      </c>
      <c r="L126" s="154">
        <f t="shared" si="10"/>
        <v>0</v>
      </c>
      <c r="M126" s="154"/>
      <c r="N126" s="154"/>
      <c r="O126" s="154"/>
      <c r="P126" s="154"/>
      <c r="Q126" s="154"/>
      <c r="R126" s="154"/>
      <c r="S126" s="154"/>
      <c r="T126" s="154"/>
      <c r="U126" s="154"/>
      <c r="V126" s="154"/>
      <c r="W126" s="31"/>
      <c r="X126" s="31"/>
      <c r="Y126" s="31"/>
      <c r="Z126" s="31"/>
      <c r="AA126" s="31"/>
      <c r="AB126" s="31"/>
      <c r="AC126" s="154"/>
      <c r="AD126" s="154"/>
      <c r="AE126" s="154"/>
      <c r="AF126" s="133"/>
      <c r="AG126" s="31"/>
      <c r="AH126" s="71"/>
    </row>
    <row r="127" s="6" customFormat="1" ht="40" customHeight="1" spans="1:34">
      <c r="A127" s="30" t="s">
        <v>47</v>
      </c>
      <c r="B127" s="145" t="s">
        <v>601</v>
      </c>
      <c r="C127" s="145" t="s">
        <v>602</v>
      </c>
      <c r="D127" s="145" t="s">
        <v>512</v>
      </c>
      <c r="E127" s="145" t="s">
        <v>513</v>
      </c>
      <c r="F127" s="31" t="s">
        <v>123</v>
      </c>
      <c r="G127" s="146" t="s">
        <v>603</v>
      </c>
      <c r="H127" s="133" t="s">
        <v>604</v>
      </c>
      <c r="I127" s="31">
        <v>485.3</v>
      </c>
      <c r="J127" s="31">
        <v>485.3</v>
      </c>
      <c r="K127" s="151">
        <v>485.3</v>
      </c>
      <c r="L127" s="31"/>
      <c r="M127" s="31"/>
      <c r="N127" s="31"/>
      <c r="O127" s="31"/>
      <c r="P127" s="31"/>
      <c r="Q127" s="31"/>
      <c r="R127" s="31"/>
      <c r="S127" s="31"/>
      <c r="T127" s="31"/>
      <c r="U127" s="31"/>
      <c r="V127" s="31"/>
      <c r="W127" s="133" t="s">
        <v>119</v>
      </c>
      <c r="X127" s="103" t="s">
        <v>120</v>
      </c>
      <c r="Y127" s="133" t="s">
        <v>120</v>
      </c>
      <c r="Z127" s="133" t="s">
        <v>120</v>
      </c>
      <c r="AA127" s="133" t="s">
        <v>120</v>
      </c>
      <c r="AB127" s="133" t="s">
        <v>120</v>
      </c>
      <c r="AC127" s="31">
        <v>3200</v>
      </c>
      <c r="AD127" s="31">
        <v>6500</v>
      </c>
      <c r="AE127" s="31">
        <v>6500</v>
      </c>
      <c r="AF127" s="133" t="s">
        <v>605</v>
      </c>
      <c r="AG127" s="161" t="s">
        <v>606</v>
      </c>
      <c r="AH127" s="71"/>
    </row>
    <row r="128" s="6" customFormat="1" ht="48" customHeight="1" spans="1:34">
      <c r="A128" s="30" t="s">
        <v>48</v>
      </c>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133"/>
      <c r="AG128" s="31"/>
      <c r="AH128" s="71"/>
    </row>
    <row r="129" s="6" customFormat="1" ht="23" customHeight="1" spans="1:34">
      <c r="A129" s="30" t="s">
        <v>49</v>
      </c>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133"/>
      <c r="AG129" s="31"/>
      <c r="AH129" s="71"/>
    </row>
    <row r="130" s="6" customFormat="1" ht="33" customHeight="1" spans="1:34">
      <c r="A130" s="30" t="s">
        <v>50</v>
      </c>
      <c r="B130" s="31"/>
      <c r="C130" s="31"/>
      <c r="D130" s="133"/>
      <c r="E130" s="133"/>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133"/>
      <c r="AG130" s="31"/>
      <c r="AH130" s="71"/>
    </row>
    <row r="131" s="6" customFormat="1" ht="38" customHeight="1" spans="1:34">
      <c r="A131" s="30" t="s">
        <v>22</v>
      </c>
      <c r="B131" s="162" t="s">
        <v>607</v>
      </c>
      <c r="C131" s="145" t="s">
        <v>608</v>
      </c>
      <c r="D131" s="163" t="s">
        <v>609</v>
      </c>
      <c r="E131" s="163" t="s">
        <v>513</v>
      </c>
      <c r="F131" s="31" t="s">
        <v>123</v>
      </c>
      <c r="G131" s="146" t="s">
        <v>603</v>
      </c>
      <c r="H131" s="133" t="s">
        <v>604</v>
      </c>
      <c r="I131" s="201">
        <v>25</v>
      </c>
      <c r="J131" s="201">
        <v>25</v>
      </c>
      <c r="K131" s="151">
        <v>25</v>
      </c>
      <c r="L131" s="31"/>
      <c r="M131" s="201"/>
      <c r="N131" s="31"/>
      <c r="O131" s="31"/>
      <c r="P131" s="31"/>
      <c r="Q131" s="31"/>
      <c r="R131" s="31"/>
      <c r="S131" s="31"/>
      <c r="T131" s="31"/>
      <c r="U131" s="31"/>
      <c r="V131" s="31"/>
      <c r="W131" s="31" t="s">
        <v>119</v>
      </c>
      <c r="X131" s="103" t="s">
        <v>120</v>
      </c>
      <c r="Y131" s="31" t="s">
        <v>120</v>
      </c>
      <c r="Z131" s="31" t="s">
        <v>120</v>
      </c>
      <c r="AA131" s="31" t="s">
        <v>120</v>
      </c>
      <c r="AB131" s="31" t="s">
        <v>120</v>
      </c>
      <c r="AC131" s="31">
        <v>420</v>
      </c>
      <c r="AD131" s="31">
        <v>1100</v>
      </c>
      <c r="AE131" s="31">
        <v>1100</v>
      </c>
      <c r="AF131" s="133" t="s">
        <v>605</v>
      </c>
      <c r="AG131" s="161" t="s">
        <v>610</v>
      </c>
      <c r="AH131" s="71"/>
    </row>
    <row r="132" ht="35.1" customHeight="1" spans="1:34">
      <c r="A132" s="129" t="s">
        <v>51</v>
      </c>
      <c r="B132" s="25">
        <f>B134+B183</f>
        <v>53</v>
      </c>
      <c r="C132" s="25"/>
      <c r="D132" s="25"/>
      <c r="E132" s="25"/>
      <c r="F132" s="25"/>
      <c r="G132" s="25"/>
      <c r="H132" s="25"/>
      <c r="I132" s="25">
        <f>J132+O132+V132</f>
        <v>2980.71</v>
      </c>
      <c r="J132" s="25">
        <f>SUM(K132:N132)</f>
        <v>1999.72</v>
      </c>
      <c r="K132" s="25">
        <f>K134+K183</f>
        <v>267</v>
      </c>
      <c r="L132" s="25">
        <f t="shared" ref="L132:V132" si="11">L134+L183</f>
        <v>630</v>
      </c>
      <c r="M132" s="25">
        <f t="shared" si="11"/>
        <v>707.7</v>
      </c>
      <c r="N132" s="25">
        <f t="shared" si="11"/>
        <v>395.02</v>
      </c>
      <c r="O132" s="25">
        <f t="shared" si="11"/>
        <v>958</v>
      </c>
      <c r="P132" s="25">
        <f t="shared" si="11"/>
        <v>0</v>
      </c>
      <c r="Q132" s="25">
        <f t="shared" si="11"/>
        <v>0</v>
      </c>
      <c r="R132" s="25">
        <f t="shared" si="11"/>
        <v>0</v>
      </c>
      <c r="S132" s="25">
        <f t="shared" si="11"/>
        <v>0</v>
      </c>
      <c r="T132" s="25">
        <f t="shared" si="11"/>
        <v>0</v>
      </c>
      <c r="U132" s="25">
        <f t="shared" si="11"/>
        <v>0</v>
      </c>
      <c r="V132" s="25">
        <f t="shared" si="11"/>
        <v>22.99</v>
      </c>
      <c r="W132" s="25"/>
      <c r="X132" s="25"/>
      <c r="Y132" s="25"/>
      <c r="Z132" s="25"/>
      <c r="AA132" s="25"/>
      <c r="AB132" s="25"/>
      <c r="AC132" s="25"/>
      <c r="AD132" s="25"/>
      <c r="AE132" s="25"/>
      <c r="AF132" s="25"/>
      <c r="AG132" s="25"/>
      <c r="AH132" s="114"/>
    </row>
    <row r="133" ht="35.1" customHeight="1" spans="1:34">
      <c r="A133" s="24" t="s">
        <v>52</v>
      </c>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114"/>
    </row>
    <row r="134" ht="35.1" customHeight="1" spans="1:34">
      <c r="A134" s="24" t="s">
        <v>53</v>
      </c>
      <c r="B134" s="25">
        <v>48</v>
      </c>
      <c r="C134" s="25"/>
      <c r="D134" s="25"/>
      <c r="E134" s="25"/>
      <c r="F134" s="25"/>
      <c r="G134" s="25"/>
      <c r="H134" s="25"/>
      <c r="I134" s="25">
        <f>SUM(I135:I182)</f>
        <v>2038.71</v>
      </c>
      <c r="J134" s="25">
        <f>SUM(J135:J182)</f>
        <v>1817.72</v>
      </c>
      <c r="K134" s="25">
        <f t="shared" ref="K134:V134" si="12">SUM(K135:K182)</f>
        <v>267</v>
      </c>
      <c r="L134" s="25">
        <f t="shared" si="12"/>
        <v>448</v>
      </c>
      <c r="M134" s="25">
        <f t="shared" si="12"/>
        <v>707.7</v>
      </c>
      <c r="N134" s="25">
        <f t="shared" si="12"/>
        <v>395.02</v>
      </c>
      <c r="O134" s="25">
        <f t="shared" si="12"/>
        <v>198</v>
      </c>
      <c r="P134" s="25">
        <f t="shared" si="12"/>
        <v>0</v>
      </c>
      <c r="Q134" s="25">
        <f t="shared" si="12"/>
        <v>0</v>
      </c>
      <c r="R134" s="25">
        <f t="shared" si="12"/>
        <v>0</v>
      </c>
      <c r="S134" s="25">
        <f t="shared" si="12"/>
        <v>0</v>
      </c>
      <c r="T134" s="25">
        <f t="shared" si="12"/>
        <v>0</v>
      </c>
      <c r="U134" s="25">
        <f t="shared" si="12"/>
        <v>0</v>
      </c>
      <c r="V134" s="25">
        <f t="shared" si="12"/>
        <v>22.99</v>
      </c>
      <c r="W134" s="25"/>
      <c r="X134" s="25"/>
      <c r="Y134" s="25"/>
      <c r="Z134" s="25"/>
      <c r="AA134" s="25"/>
      <c r="AB134" s="25"/>
      <c r="AC134" s="25"/>
      <c r="AD134" s="25"/>
      <c r="AE134" s="25"/>
      <c r="AF134" s="25"/>
      <c r="AG134" s="25"/>
      <c r="AH134" s="114"/>
    </row>
    <row r="135" ht="42" customHeight="1" spans="1:34">
      <c r="A135" s="164">
        <v>1</v>
      </c>
      <c r="B135" s="133" t="s">
        <v>611</v>
      </c>
      <c r="C135" s="120" t="s">
        <v>612</v>
      </c>
      <c r="D135" s="141" t="s">
        <v>188</v>
      </c>
      <c r="E135" s="165" t="s">
        <v>613</v>
      </c>
      <c r="F135" s="141" t="s">
        <v>123</v>
      </c>
      <c r="G135" s="141" t="s">
        <v>614</v>
      </c>
      <c r="H135" s="141" t="s">
        <v>615</v>
      </c>
      <c r="I135" s="202">
        <v>90</v>
      </c>
      <c r="J135" s="202">
        <v>90</v>
      </c>
      <c r="K135" s="203"/>
      <c r="L135" s="202">
        <v>90</v>
      </c>
      <c r="M135" s="25"/>
      <c r="N135" s="25"/>
      <c r="O135" s="25"/>
      <c r="P135" s="25"/>
      <c r="Q135" s="25"/>
      <c r="R135" s="25"/>
      <c r="S135" s="25"/>
      <c r="T135" s="25"/>
      <c r="U135" s="25"/>
      <c r="V135" s="25"/>
      <c r="W135" s="25" t="s">
        <v>119</v>
      </c>
      <c r="X135" s="25" t="s">
        <v>101</v>
      </c>
      <c r="Y135" s="133" t="s">
        <v>120</v>
      </c>
      <c r="Z135" s="25" t="s">
        <v>120</v>
      </c>
      <c r="AA135" s="25" t="s">
        <v>120</v>
      </c>
      <c r="AB135" s="25" t="s">
        <v>120</v>
      </c>
      <c r="AC135" s="133">
        <v>206</v>
      </c>
      <c r="AD135" s="220">
        <f>AC135*3.5</f>
        <v>721</v>
      </c>
      <c r="AE135" s="221">
        <f>447*3.5</f>
        <v>1564.5</v>
      </c>
      <c r="AF135" s="25" t="s">
        <v>616</v>
      </c>
      <c r="AG135" s="133" t="s">
        <v>617</v>
      </c>
      <c r="AH135" s="114"/>
    </row>
    <row r="136" s="6" customFormat="1" ht="43" customHeight="1" spans="1:241">
      <c r="A136" s="164">
        <v>2</v>
      </c>
      <c r="B136" s="166" t="s">
        <v>618</v>
      </c>
      <c r="C136" s="167" t="s">
        <v>619</v>
      </c>
      <c r="D136" s="168" t="s">
        <v>349</v>
      </c>
      <c r="E136" s="169" t="s">
        <v>620</v>
      </c>
      <c r="F136" s="168" t="s">
        <v>123</v>
      </c>
      <c r="G136" s="168" t="s">
        <v>349</v>
      </c>
      <c r="H136" s="168" t="s">
        <v>416</v>
      </c>
      <c r="I136" s="103">
        <v>10</v>
      </c>
      <c r="J136" s="103">
        <v>10</v>
      </c>
      <c r="K136" s="204">
        <v>10</v>
      </c>
      <c r="L136" s="103"/>
      <c r="M136" s="43"/>
      <c r="N136" s="43"/>
      <c r="O136" s="43"/>
      <c r="P136" s="43"/>
      <c r="Q136" s="43"/>
      <c r="R136" s="43"/>
      <c r="S136" s="43"/>
      <c r="T136" s="43"/>
      <c r="U136" s="43"/>
      <c r="V136" s="43"/>
      <c r="W136" s="43" t="s">
        <v>119</v>
      </c>
      <c r="X136" s="43" t="s">
        <v>101</v>
      </c>
      <c r="Y136" s="166" t="s">
        <v>101</v>
      </c>
      <c r="Z136" s="43" t="s">
        <v>120</v>
      </c>
      <c r="AA136" s="43" t="s">
        <v>120</v>
      </c>
      <c r="AB136" s="43" t="s">
        <v>120</v>
      </c>
      <c r="AC136" s="166">
        <v>47</v>
      </c>
      <c r="AD136" s="43">
        <v>91</v>
      </c>
      <c r="AE136" s="166">
        <v>766</v>
      </c>
      <c r="AF136" s="43" t="s">
        <v>154</v>
      </c>
      <c r="AG136" s="166" t="s">
        <v>621</v>
      </c>
      <c r="AH136" s="119"/>
      <c r="AI136" s="5"/>
      <c r="AJ136" s="5"/>
      <c r="AK136" s="5"/>
      <c r="AL136" s="5"/>
      <c r="AM136" s="5"/>
      <c r="AN136" s="5"/>
      <c r="AO136" s="5"/>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38"/>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38"/>
      <c r="FP136" s="238"/>
      <c r="FQ136" s="238"/>
      <c r="FR136" s="238"/>
      <c r="FS136" s="238"/>
      <c r="FT136" s="238"/>
      <c r="FU136" s="238"/>
      <c r="FV136" s="238"/>
      <c r="FW136" s="238"/>
      <c r="FX136" s="238"/>
      <c r="FY136" s="238"/>
      <c r="FZ136" s="238"/>
      <c r="GA136" s="238"/>
      <c r="GB136" s="238"/>
      <c r="GC136" s="238"/>
      <c r="GD136" s="238"/>
      <c r="GE136" s="238"/>
      <c r="GF136" s="238"/>
      <c r="GG136" s="238"/>
      <c r="GH136" s="238"/>
      <c r="GI136" s="238"/>
      <c r="GJ136" s="238"/>
      <c r="GK136" s="238"/>
      <c r="GL136" s="238"/>
      <c r="GM136" s="238"/>
      <c r="GN136" s="238"/>
      <c r="GO136" s="238"/>
      <c r="GP136" s="238"/>
      <c r="GQ136" s="238"/>
      <c r="GR136" s="238"/>
      <c r="GS136" s="238"/>
      <c r="GT136" s="238"/>
      <c r="GU136" s="238"/>
      <c r="GV136" s="238"/>
      <c r="GW136" s="238"/>
      <c r="GX136" s="238"/>
      <c r="GY136" s="238"/>
      <c r="GZ136" s="238"/>
      <c r="HA136" s="238"/>
      <c r="HB136" s="238"/>
      <c r="HC136" s="238"/>
      <c r="HD136" s="238"/>
      <c r="HE136" s="238"/>
      <c r="HF136" s="238"/>
      <c r="HG136" s="238"/>
      <c r="HH136" s="238"/>
      <c r="HI136" s="238"/>
      <c r="HJ136" s="238"/>
      <c r="HK136" s="238"/>
      <c r="HL136" s="238"/>
      <c r="HM136" s="238"/>
      <c r="HN136" s="238"/>
      <c r="HO136" s="238"/>
      <c r="HP136" s="238"/>
      <c r="HQ136" s="238"/>
      <c r="HR136" s="238"/>
      <c r="HS136" s="238"/>
      <c r="HT136" s="238"/>
      <c r="HU136" s="238"/>
      <c r="HV136" s="238"/>
      <c r="HW136" s="238"/>
      <c r="HX136" s="238"/>
      <c r="HY136" s="238"/>
      <c r="HZ136" s="238"/>
      <c r="IA136" s="238"/>
      <c r="IB136" s="238"/>
      <c r="IC136" s="238"/>
      <c r="ID136" s="238"/>
      <c r="IE136" s="238"/>
      <c r="IF136" s="238"/>
      <c r="IG136" s="238"/>
    </row>
    <row r="137" ht="47" customHeight="1" spans="1:34">
      <c r="A137" s="164">
        <v>3</v>
      </c>
      <c r="B137" s="133" t="s">
        <v>622</v>
      </c>
      <c r="C137" s="120" t="s">
        <v>623</v>
      </c>
      <c r="D137" s="141" t="s">
        <v>188</v>
      </c>
      <c r="E137" s="165" t="s">
        <v>624</v>
      </c>
      <c r="F137" s="141" t="s">
        <v>123</v>
      </c>
      <c r="G137" s="141" t="s">
        <v>614</v>
      </c>
      <c r="H137" s="141" t="s">
        <v>615</v>
      </c>
      <c r="I137" s="202">
        <v>22</v>
      </c>
      <c r="J137" s="202">
        <v>22</v>
      </c>
      <c r="K137" s="202">
        <v>22</v>
      </c>
      <c r="L137" s="202"/>
      <c r="M137" s="25"/>
      <c r="N137" s="25"/>
      <c r="O137" s="25"/>
      <c r="P137" s="25"/>
      <c r="Q137" s="25"/>
      <c r="R137" s="25"/>
      <c r="S137" s="25"/>
      <c r="T137" s="25"/>
      <c r="U137" s="25"/>
      <c r="V137" s="25"/>
      <c r="W137" s="25" t="s">
        <v>119</v>
      </c>
      <c r="X137" s="25" t="s">
        <v>101</v>
      </c>
      <c r="Y137" s="31" t="s">
        <v>101</v>
      </c>
      <c r="Z137" s="25" t="s">
        <v>120</v>
      </c>
      <c r="AA137" s="25" t="s">
        <v>120</v>
      </c>
      <c r="AB137" s="25" t="s">
        <v>120</v>
      </c>
      <c r="AC137" s="31">
        <v>15</v>
      </c>
      <c r="AD137" s="220">
        <f>AC137*3.5</f>
        <v>52.5</v>
      </c>
      <c r="AE137" s="222">
        <f>28*3.5</f>
        <v>98</v>
      </c>
      <c r="AF137" s="25" t="s">
        <v>616</v>
      </c>
      <c r="AG137" s="133" t="s">
        <v>617</v>
      </c>
      <c r="AH137" s="114"/>
    </row>
    <row r="138" ht="41" customHeight="1" spans="1:34">
      <c r="A138" s="164">
        <v>4</v>
      </c>
      <c r="B138" s="170" t="s">
        <v>625</v>
      </c>
      <c r="C138" s="120" t="s">
        <v>626</v>
      </c>
      <c r="D138" s="141" t="s">
        <v>169</v>
      </c>
      <c r="E138" s="165" t="s">
        <v>445</v>
      </c>
      <c r="F138" s="141" t="s">
        <v>123</v>
      </c>
      <c r="G138" s="141" t="s">
        <v>614</v>
      </c>
      <c r="H138" s="141" t="s">
        <v>627</v>
      </c>
      <c r="I138" s="202">
        <v>31</v>
      </c>
      <c r="J138" s="202">
        <v>31</v>
      </c>
      <c r="K138" s="202">
        <v>31</v>
      </c>
      <c r="L138" s="202"/>
      <c r="M138" s="25"/>
      <c r="N138" s="25"/>
      <c r="O138" s="25"/>
      <c r="P138" s="25"/>
      <c r="Q138" s="25"/>
      <c r="R138" s="25"/>
      <c r="S138" s="25"/>
      <c r="T138" s="25"/>
      <c r="U138" s="25"/>
      <c r="V138" s="25"/>
      <c r="W138" s="25" t="s">
        <v>119</v>
      </c>
      <c r="X138" s="25" t="s">
        <v>101</v>
      </c>
      <c r="Y138" s="31" t="s">
        <v>101</v>
      </c>
      <c r="Z138" s="25" t="s">
        <v>120</v>
      </c>
      <c r="AA138" s="25" t="s">
        <v>120</v>
      </c>
      <c r="AB138" s="25" t="s">
        <v>120</v>
      </c>
      <c r="AC138" s="133">
        <v>13</v>
      </c>
      <c r="AD138" s="220">
        <f>AC138*3.5</f>
        <v>45.5</v>
      </c>
      <c r="AE138" s="222">
        <f>62*3.5</f>
        <v>217</v>
      </c>
      <c r="AF138" s="25" t="s">
        <v>616</v>
      </c>
      <c r="AG138" s="133" t="s">
        <v>617</v>
      </c>
      <c r="AH138" s="114"/>
    </row>
    <row r="139" ht="54" customHeight="1" spans="1:34">
      <c r="A139" s="164">
        <v>5</v>
      </c>
      <c r="B139" s="133" t="s">
        <v>628</v>
      </c>
      <c r="C139" s="120" t="s">
        <v>629</v>
      </c>
      <c r="D139" s="141" t="s">
        <v>169</v>
      </c>
      <c r="E139" s="142" t="s">
        <v>170</v>
      </c>
      <c r="F139" s="141" t="s">
        <v>123</v>
      </c>
      <c r="G139" s="141" t="s">
        <v>614</v>
      </c>
      <c r="H139" s="141" t="s">
        <v>627</v>
      </c>
      <c r="I139" s="205">
        <v>50</v>
      </c>
      <c r="J139" s="205">
        <v>50</v>
      </c>
      <c r="K139" s="203"/>
      <c r="L139" s="205">
        <v>50</v>
      </c>
      <c r="M139" s="25"/>
      <c r="N139" s="25"/>
      <c r="O139" s="25"/>
      <c r="P139" s="25"/>
      <c r="Q139" s="25"/>
      <c r="R139" s="25"/>
      <c r="S139" s="25"/>
      <c r="T139" s="25"/>
      <c r="U139" s="25"/>
      <c r="V139" s="25"/>
      <c r="W139" s="25" t="s">
        <v>119</v>
      </c>
      <c r="X139" s="25" t="s">
        <v>101</v>
      </c>
      <c r="Y139" s="133" t="s">
        <v>120</v>
      </c>
      <c r="Z139" s="25" t="s">
        <v>120</v>
      </c>
      <c r="AA139" s="25" t="s">
        <v>120</v>
      </c>
      <c r="AB139" s="25" t="s">
        <v>120</v>
      </c>
      <c r="AC139" s="133">
        <v>36</v>
      </c>
      <c r="AD139" s="220">
        <f>AC139*3.5</f>
        <v>126</v>
      </c>
      <c r="AE139" s="221">
        <f>128*3.5</f>
        <v>448</v>
      </c>
      <c r="AF139" s="25" t="s">
        <v>616</v>
      </c>
      <c r="AG139" s="133" t="s">
        <v>630</v>
      </c>
      <c r="AH139" s="114"/>
    </row>
    <row r="140" ht="35.1" customHeight="1" spans="1:34">
      <c r="A140" s="164">
        <v>6</v>
      </c>
      <c r="B140" s="133" t="s">
        <v>631</v>
      </c>
      <c r="C140" s="120" t="s">
        <v>632</v>
      </c>
      <c r="D140" s="141" t="s">
        <v>169</v>
      </c>
      <c r="E140" s="142" t="s">
        <v>633</v>
      </c>
      <c r="F140" s="141" t="s">
        <v>123</v>
      </c>
      <c r="G140" s="141" t="s">
        <v>614</v>
      </c>
      <c r="H140" s="141" t="s">
        <v>627</v>
      </c>
      <c r="I140" s="205">
        <v>35</v>
      </c>
      <c r="J140" s="205">
        <v>35</v>
      </c>
      <c r="K140" s="205"/>
      <c r="L140" s="205">
        <v>35</v>
      </c>
      <c r="M140" s="25"/>
      <c r="N140" s="25"/>
      <c r="O140" s="25"/>
      <c r="P140" s="25"/>
      <c r="Q140" s="25"/>
      <c r="R140" s="25"/>
      <c r="S140" s="25"/>
      <c r="T140" s="25"/>
      <c r="U140" s="25"/>
      <c r="V140" s="25"/>
      <c r="W140" s="25" t="s">
        <v>119</v>
      </c>
      <c r="X140" s="25" t="s">
        <v>101</v>
      </c>
      <c r="Y140" s="133" t="s">
        <v>120</v>
      </c>
      <c r="Z140" s="25" t="s">
        <v>120</v>
      </c>
      <c r="AA140" s="25" t="s">
        <v>120</v>
      </c>
      <c r="AB140" s="25" t="s">
        <v>120</v>
      </c>
      <c r="AC140" s="133">
        <v>60</v>
      </c>
      <c r="AD140" s="220">
        <f>AC140*3.5</f>
        <v>210</v>
      </c>
      <c r="AE140" s="221">
        <f>322*3.5</f>
        <v>1127</v>
      </c>
      <c r="AF140" s="25" t="s">
        <v>616</v>
      </c>
      <c r="AG140" s="133" t="s">
        <v>634</v>
      </c>
      <c r="AH140" s="114"/>
    </row>
    <row r="141" ht="35.1" customHeight="1" spans="1:34">
      <c r="A141" s="164">
        <v>7</v>
      </c>
      <c r="B141" s="120" t="s">
        <v>635</v>
      </c>
      <c r="C141" s="120" t="s">
        <v>636</v>
      </c>
      <c r="D141" s="141" t="s">
        <v>210</v>
      </c>
      <c r="E141" s="142" t="s">
        <v>637</v>
      </c>
      <c r="F141" s="141" t="s">
        <v>123</v>
      </c>
      <c r="G141" s="141" t="s">
        <v>614</v>
      </c>
      <c r="H141" s="141" t="s">
        <v>638</v>
      </c>
      <c r="I141" s="206">
        <v>33</v>
      </c>
      <c r="J141" s="206">
        <v>33</v>
      </c>
      <c r="K141" s="203"/>
      <c r="L141" s="206">
        <v>33</v>
      </c>
      <c r="M141" s="25"/>
      <c r="N141" s="25"/>
      <c r="O141" s="25"/>
      <c r="P141" s="25"/>
      <c r="Q141" s="25"/>
      <c r="R141" s="25"/>
      <c r="S141" s="25"/>
      <c r="T141" s="25"/>
      <c r="U141" s="25"/>
      <c r="V141" s="25"/>
      <c r="W141" s="25" t="s">
        <v>119</v>
      </c>
      <c r="X141" s="25" t="s">
        <v>101</v>
      </c>
      <c r="Y141" s="133" t="s">
        <v>120</v>
      </c>
      <c r="Z141" s="25" t="s">
        <v>120</v>
      </c>
      <c r="AA141" s="25" t="s">
        <v>120</v>
      </c>
      <c r="AB141" s="25" t="s">
        <v>120</v>
      </c>
      <c r="AC141" s="133">
        <v>138</v>
      </c>
      <c r="AD141" s="220">
        <v>505</v>
      </c>
      <c r="AE141" s="221">
        <v>4250</v>
      </c>
      <c r="AF141" s="25" t="s">
        <v>616</v>
      </c>
      <c r="AG141" s="120" t="s">
        <v>639</v>
      </c>
      <c r="AH141" s="114"/>
    </row>
    <row r="142" ht="35.1" customHeight="1" spans="1:34">
      <c r="A142" s="164">
        <v>8</v>
      </c>
      <c r="B142" s="120" t="s">
        <v>640</v>
      </c>
      <c r="C142" s="120" t="s">
        <v>641</v>
      </c>
      <c r="D142" s="141" t="s">
        <v>210</v>
      </c>
      <c r="E142" s="142" t="s">
        <v>642</v>
      </c>
      <c r="F142" s="141" t="s">
        <v>123</v>
      </c>
      <c r="G142" s="141" t="s">
        <v>614</v>
      </c>
      <c r="H142" s="141" t="s">
        <v>638</v>
      </c>
      <c r="I142" s="206">
        <v>30</v>
      </c>
      <c r="J142" s="206">
        <v>30</v>
      </c>
      <c r="K142" s="203"/>
      <c r="L142" s="206">
        <v>30</v>
      </c>
      <c r="M142" s="25"/>
      <c r="N142" s="25"/>
      <c r="O142" s="25"/>
      <c r="P142" s="25"/>
      <c r="Q142" s="25"/>
      <c r="R142" s="25"/>
      <c r="S142" s="25"/>
      <c r="T142" s="25"/>
      <c r="U142" s="25"/>
      <c r="V142" s="25"/>
      <c r="W142" s="25" t="s">
        <v>119</v>
      </c>
      <c r="X142" s="25" t="s">
        <v>101</v>
      </c>
      <c r="Y142" s="133" t="s">
        <v>120</v>
      </c>
      <c r="Z142" s="25" t="s">
        <v>120</v>
      </c>
      <c r="AA142" s="25" t="s">
        <v>120</v>
      </c>
      <c r="AB142" s="25" t="s">
        <v>120</v>
      </c>
      <c r="AC142" s="133">
        <v>73</v>
      </c>
      <c r="AD142" s="220">
        <f t="shared" ref="AD142:AD152" si="13">AC142*3.5</f>
        <v>255.5</v>
      </c>
      <c r="AE142" s="221">
        <v>2506</v>
      </c>
      <c r="AF142" s="25" t="s">
        <v>616</v>
      </c>
      <c r="AG142" s="120" t="s">
        <v>643</v>
      </c>
      <c r="AH142" s="114"/>
    </row>
    <row r="143" ht="50" customHeight="1" spans="1:34">
      <c r="A143" s="164">
        <v>9</v>
      </c>
      <c r="B143" s="133" t="s">
        <v>644</v>
      </c>
      <c r="C143" s="120" t="s">
        <v>645</v>
      </c>
      <c r="D143" s="141" t="s">
        <v>222</v>
      </c>
      <c r="E143" s="142" t="s">
        <v>646</v>
      </c>
      <c r="F143" s="141" t="s">
        <v>123</v>
      </c>
      <c r="G143" s="141" t="s">
        <v>614</v>
      </c>
      <c r="H143" s="141" t="s">
        <v>647</v>
      </c>
      <c r="I143" s="206">
        <v>50</v>
      </c>
      <c r="J143" s="206">
        <v>50</v>
      </c>
      <c r="K143" s="203"/>
      <c r="L143" s="206">
        <v>50</v>
      </c>
      <c r="M143" s="25"/>
      <c r="N143" s="25"/>
      <c r="O143" s="25"/>
      <c r="P143" s="25"/>
      <c r="Q143" s="25"/>
      <c r="R143" s="25"/>
      <c r="S143" s="25"/>
      <c r="T143" s="25"/>
      <c r="U143" s="25"/>
      <c r="V143" s="25"/>
      <c r="W143" s="25" t="s">
        <v>119</v>
      </c>
      <c r="X143" s="25" t="s">
        <v>101</v>
      </c>
      <c r="Y143" s="133" t="s">
        <v>120</v>
      </c>
      <c r="Z143" s="25" t="s">
        <v>120</v>
      </c>
      <c r="AA143" s="25" t="s">
        <v>120</v>
      </c>
      <c r="AB143" s="25" t="s">
        <v>120</v>
      </c>
      <c r="AC143" s="133">
        <v>3</v>
      </c>
      <c r="AD143" s="220">
        <f t="shared" si="13"/>
        <v>10.5</v>
      </c>
      <c r="AE143" s="221">
        <f>260*3.5</f>
        <v>910</v>
      </c>
      <c r="AF143" s="25" t="s">
        <v>616</v>
      </c>
      <c r="AG143" s="133" t="s">
        <v>617</v>
      </c>
      <c r="AH143" s="114"/>
    </row>
    <row r="144" ht="35.1" customHeight="1" spans="1:34">
      <c r="A144" s="164">
        <v>10</v>
      </c>
      <c r="B144" s="171" t="s">
        <v>648</v>
      </c>
      <c r="C144" s="171" t="s">
        <v>649</v>
      </c>
      <c r="D144" s="141" t="s">
        <v>331</v>
      </c>
      <c r="E144" s="165" t="s">
        <v>650</v>
      </c>
      <c r="F144" s="141" t="s">
        <v>123</v>
      </c>
      <c r="G144" s="141" t="s">
        <v>614</v>
      </c>
      <c r="H144" s="141" t="s">
        <v>651</v>
      </c>
      <c r="I144" s="202">
        <v>45</v>
      </c>
      <c r="J144" s="205">
        <v>45</v>
      </c>
      <c r="K144" s="202">
        <v>45</v>
      </c>
      <c r="L144" s="203"/>
      <c r="M144" s="25"/>
      <c r="N144" s="25"/>
      <c r="O144" s="25"/>
      <c r="P144" s="25"/>
      <c r="Q144" s="25"/>
      <c r="R144" s="25"/>
      <c r="S144" s="25"/>
      <c r="T144" s="25"/>
      <c r="U144" s="25"/>
      <c r="V144" s="25"/>
      <c r="W144" s="25" t="s">
        <v>119</v>
      </c>
      <c r="X144" s="25" t="s">
        <v>101</v>
      </c>
      <c r="Y144" s="133" t="s">
        <v>101</v>
      </c>
      <c r="Z144" s="25" t="s">
        <v>120</v>
      </c>
      <c r="AA144" s="25" t="s">
        <v>120</v>
      </c>
      <c r="AB144" s="25" t="s">
        <v>120</v>
      </c>
      <c r="AC144" s="133">
        <v>36</v>
      </c>
      <c r="AD144" s="220">
        <f t="shared" si="13"/>
        <v>126</v>
      </c>
      <c r="AE144" s="221">
        <f>154*3.5</f>
        <v>539</v>
      </c>
      <c r="AF144" s="25" t="s">
        <v>616</v>
      </c>
      <c r="AG144" s="133" t="s">
        <v>617</v>
      </c>
      <c r="AH144" s="114"/>
    </row>
    <row r="145" ht="52" customHeight="1" spans="1:34">
      <c r="A145" s="164">
        <v>11</v>
      </c>
      <c r="B145" s="165" t="s">
        <v>652</v>
      </c>
      <c r="C145" s="172" t="s">
        <v>653</v>
      </c>
      <c r="D145" s="168" t="s">
        <v>331</v>
      </c>
      <c r="E145" s="165" t="s">
        <v>654</v>
      </c>
      <c r="F145" s="141" t="s">
        <v>123</v>
      </c>
      <c r="G145" s="141" t="s">
        <v>614</v>
      </c>
      <c r="H145" s="141" t="s">
        <v>651</v>
      </c>
      <c r="I145" s="207">
        <v>38</v>
      </c>
      <c r="J145" s="208">
        <v>38</v>
      </c>
      <c r="K145" s="208">
        <v>38</v>
      </c>
      <c r="L145" s="207"/>
      <c r="M145" s="25"/>
      <c r="N145" s="25"/>
      <c r="O145" s="25"/>
      <c r="P145" s="25"/>
      <c r="Q145" s="25"/>
      <c r="R145" s="25"/>
      <c r="S145" s="25"/>
      <c r="T145" s="25"/>
      <c r="U145" s="25"/>
      <c r="V145" s="25"/>
      <c r="W145" s="25" t="s">
        <v>119</v>
      </c>
      <c r="X145" s="25" t="s">
        <v>101</v>
      </c>
      <c r="Y145" s="142" t="s">
        <v>101</v>
      </c>
      <c r="Z145" s="25" t="s">
        <v>120</v>
      </c>
      <c r="AA145" s="25" t="s">
        <v>120</v>
      </c>
      <c r="AB145" s="25" t="s">
        <v>120</v>
      </c>
      <c r="AC145" s="142">
        <v>88</v>
      </c>
      <c r="AD145" s="220">
        <f t="shared" si="13"/>
        <v>308</v>
      </c>
      <c r="AE145" s="223">
        <f>171*3.5</f>
        <v>598.5</v>
      </c>
      <c r="AF145" s="25" t="s">
        <v>616</v>
      </c>
      <c r="AG145" s="142" t="s">
        <v>617</v>
      </c>
      <c r="AH145" s="114"/>
    </row>
    <row r="146" ht="53" customHeight="1" spans="1:34">
      <c r="A146" s="164">
        <v>12</v>
      </c>
      <c r="B146" s="165" t="s">
        <v>655</v>
      </c>
      <c r="C146" s="165" t="s">
        <v>656</v>
      </c>
      <c r="D146" s="141" t="s">
        <v>138</v>
      </c>
      <c r="E146" s="165" t="s">
        <v>657</v>
      </c>
      <c r="F146" s="141" t="s">
        <v>123</v>
      </c>
      <c r="G146" s="141" t="s">
        <v>614</v>
      </c>
      <c r="H146" s="141" t="s">
        <v>658</v>
      </c>
      <c r="I146" s="207">
        <v>52</v>
      </c>
      <c r="J146" s="208">
        <v>52</v>
      </c>
      <c r="K146" s="208">
        <v>52</v>
      </c>
      <c r="L146" s="208"/>
      <c r="M146" s="25"/>
      <c r="N146" s="25"/>
      <c r="O146" s="25"/>
      <c r="P146" s="25"/>
      <c r="Q146" s="25"/>
      <c r="R146" s="25"/>
      <c r="S146" s="25"/>
      <c r="T146" s="25"/>
      <c r="U146" s="25"/>
      <c r="V146" s="25"/>
      <c r="W146" s="25" t="s">
        <v>119</v>
      </c>
      <c r="X146" s="25" t="s">
        <v>101</v>
      </c>
      <c r="Y146" s="142" t="s">
        <v>101</v>
      </c>
      <c r="Z146" s="25" t="s">
        <v>120</v>
      </c>
      <c r="AA146" s="25" t="s">
        <v>120</v>
      </c>
      <c r="AB146" s="25" t="s">
        <v>120</v>
      </c>
      <c r="AC146" s="165">
        <v>68</v>
      </c>
      <c r="AD146" s="220">
        <f t="shared" si="13"/>
        <v>238</v>
      </c>
      <c r="AE146" s="223">
        <f>71*3.5</f>
        <v>248.5</v>
      </c>
      <c r="AF146" s="25" t="s">
        <v>616</v>
      </c>
      <c r="AG146" s="165" t="s">
        <v>659</v>
      </c>
      <c r="AH146" s="114"/>
    </row>
    <row r="147" ht="35.1" customHeight="1" spans="1:34">
      <c r="A147" s="164">
        <v>13</v>
      </c>
      <c r="B147" s="133" t="s">
        <v>660</v>
      </c>
      <c r="C147" s="120" t="s">
        <v>661</v>
      </c>
      <c r="D147" s="141" t="s">
        <v>151</v>
      </c>
      <c r="E147" s="142" t="s">
        <v>662</v>
      </c>
      <c r="F147" s="141" t="s">
        <v>123</v>
      </c>
      <c r="G147" s="141" t="s">
        <v>614</v>
      </c>
      <c r="H147" s="141" t="s">
        <v>663</v>
      </c>
      <c r="I147" s="205">
        <v>46</v>
      </c>
      <c r="J147" s="205">
        <v>46</v>
      </c>
      <c r="K147" s="203"/>
      <c r="L147" s="205">
        <v>46</v>
      </c>
      <c r="M147" s="25"/>
      <c r="N147" s="25"/>
      <c r="O147" s="25"/>
      <c r="P147" s="25"/>
      <c r="Q147" s="25"/>
      <c r="R147" s="25"/>
      <c r="S147" s="25"/>
      <c r="T147" s="25"/>
      <c r="U147" s="25"/>
      <c r="V147" s="25"/>
      <c r="W147" s="25" t="s">
        <v>119</v>
      </c>
      <c r="X147" s="25" t="s">
        <v>101</v>
      </c>
      <c r="Y147" s="133" t="s">
        <v>101</v>
      </c>
      <c r="Z147" s="25" t="s">
        <v>120</v>
      </c>
      <c r="AA147" s="25" t="s">
        <v>120</v>
      </c>
      <c r="AB147" s="25" t="s">
        <v>120</v>
      </c>
      <c r="AC147" s="133">
        <v>60</v>
      </c>
      <c r="AD147" s="220">
        <f t="shared" si="13"/>
        <v>210</v>
      </c>
      <c r="AE147" s="221">
        <f>750*3.5</f>
        <v>2625</v>
      </c>
      <c r="AF147" s="25" t="s">
        <v>616</v>
      </c>
      <c r="AG147" s="133" t="s">
        <v>664</v>
      </c>
      <c r="AH147" s="114"/>
    </row>
    <row r="148" ht="35.1" customHeight="1" spans="1:34">
      <c r="A148" s="164">
        <v>14</v>
      </c>
      <c r="B148" s="133" t="s">
        <v>665</v>
      </c>
      <c r="C148" s="120" t="s">
        <v>666</v>
      </c>
      <c r="D148" s="141" t="s">
        <v>151</v>
      </c>
      <c r="E148" s="142" t="s">
        <v>662</v>
      </c>
      <c r="F148" s="141" t="s">
        <v>123</v>
      </c>
      <c r="G148" s="141" t="s">
        <v>614</v>
      </c>
      <c r="H148" s="141" t="s">
        <v>663</v>
      </c>
      <c r="I148" s="205">
        <v>14</v>
      </c>
      <c r="J148" s="205">
        <v>14</v>
      </c>
      <c r="K148" s="205">
        <v>14</v>
      </c>
      <c r="L148" s="203"/>
      <c r="M148" s="25"/>
      <c r="N148" s="25"/>
      <c r="O148" s="25"/>
      <c r="P148" s="25"/>
      <c r="Q148" s="25"/>
      <c r="R148" s="25"/>
      <c r="S148" s="25"/>
      <c r="T148" s="25"/>
      <c r="U148" s="25"/>
      <c r="V148" s="25"/>
      <c r="W148" s="25" t="s">
        <v>119</v>
      </c>
      <c r="X148" s="25" t="s">
        <v>101</v>
      </c>
      <c r="Y148" s="133" t="s">
        <v>101</v>
      </c>
      <c r="Z148" s="25" t="s">
        <v>120</v>
      </c>
      <c r="AA148" s="25" t="s">
        <v>120</v>
      </c>
      <c r="AB148" s="25" t="s">
        <v>120</v>
      </c>
      <c r="AC148" s="133">
        <v>55</v>
      </c>
      <c r="AD148" s="220">
        <f t="shared" si="13"/>
        <v>192.5</v>
      </c>
      <c r="AE148" s="221">
        <f>720*3.5</f>
        <v>2520</v>
      </c>
      <c r="AF148" s="25" t="s">
        <v>616</v>
      </c>
      <c r="AG148" s="133" t="s">
        <v>664</v>
      </c>
      <c r="AH148" s="114"/>
    </row>
    <row r="149" ht="35.1" customHeight="1" spans="1:34">
      <c r="A149" s="164">
        <v>15</v>
      </c>
      <c r="B149" s="133" t="s">
        <v>667</v>
      </c>
      <c r="C149" s="173" t="s">
        <v>668</v>
      </c>
      <c r="D149" s="141" t="s">
        <v>151</v>
      </c>
      <c r="E149" s="142" t="s">
        <v>669</v>
      </c>
      <c r="F149" s="141" t="s">
        <v>123</v>
      </c>
      <c r="G149" s="141" t="s">
        <v>614</v>
      </c>
      <c r="H149" s="141" t="s">
        <v>663</v>
      </c>
      <c r="I149" s="205">
        <v>30</v>
      </c>
      <c r="J149" s="205">
        <v>30</v>
      </c>
      <c r="K149" s="205">
        <v>30</v>
      </c>
      <c r="L149" s="203"/>
      <c r="M149" s="25"/>
      <c r="N149" s="25"/>
      <c r="O149" s="25"/>
      <c r="P149" s="25"/>
      <c r="Q149" s="25"/>
      <c r="R149" s="25"/>
      <c r="S149" s="25"/>
      <c r="T149" s="25"/>
      <c r="U149" s="25"/>
      <c r="V149" s="25"/>
      <c r="W149" s="25" t="s">
        <v>119</v>
      </c>
      <c r="X149" s="25" t="s">
        <v>101</v>
      </c>
      <c r="Y149" s="133" t="s">
        <v>101</v>
      </c>
      <c r="Z149" s="25" t="s">
        <v>120</v>
      </c>
      <c r="AA149" s="25" t="s">
        <v>120</v>
      </c>
      <c r="AB149" s="25" t="s">
        <v>120</v>
      </c>
      <c r="AC149" s="133">
        <v>36</v>
      </c>
      <c r="AD149" s="220">
        <f t="shared" si="13"/>
        <v>126</v>
      </c>
      <c r="AE149" s="221">
        <f>301*3.5</f>
        <v>1053.5</v>
      </c>
      <c r="AF149" s="25" t="s">
        <v>616</v>
      </c>
      <c r="AG149" s="133" t="s">
        <v>664</v>
      </c>
      <c r="AH149" s="114"/>
    </row>
    <row r="150" ht="35.1" customHeight="1" spans="1:34">
      <c r="A150" s="164">
        <v>16</v>
      </c>
      <c r="B150" s="174" t="s">
        <v>670</v>
      </c>
      <c r="C150" s="175" t="s">
        <v>671</v>
      </c>
      <c r="D150" s="141" t="s">
        <v>376</v>
      </c>
      <c r="E150" s="176" t="s">
        <v>672</v>
      </c>
      <c r="F150" s="141" t="s">
        <v>123</v>
      </c>
      <c r="G150" s="141" t="s">
        <v>614</v>
      </c>
      <c r="H150" s="141" t="s">
        <v>673</v>
      </c>
      <c r="I150" s="209">
        <v>25</v>
      </c>
      <c r="J150" s="210">
        <v>25</v>
      </c>
      <c r="K150" s="210">
        <v>25</v>
      </c>
      <c r="L150" s="203"/>
      <c r="M150" s="25"/>
      <c r="N150" s="25"/>
      <c r="O150" s="25"/>
      <c r="P150" s="25"/>
      <c r="Q150" s="25"/>
      <c r="R150" s="25"/>
      <c r="S150" s="25"/>
      <c r="T150" s="25"/>
      <c r="U150" s="25"/>
      <c r="V150" s="25"/>
      <c r="W150" s="25" t="s">
        <v>119</v>
      </c>
      <c r="X150" s="25" t="s">
        <v>101</v>
      </c>
      <c r="Y150" s="133" t="s">
        <v>101</v>
      </c>
      <c r="Z150" s="25" t="s">
        <v>120</v>
      </c>
      <c r="AA150" s="25" t="s">
        <v>120</v>
      </c>
      <c r="AB150" s="25" t="s">
        <v>120</v>
      </c>
      <c r="AC150" s="224">
        <v>38</v>
      </c>
      <c r="AD150" s="220">
        <f t="shared" si="13"/>
        <v>133</v>
      </c>
      <c r="AE150" s="221">
        <f>85*3.5</f>
        <v>297.5</v>
      </c>
      <c r="AF150" s="25" t="s">
        <v>616</v>
      </c>
      <c r="AG150" s="174" t="s">
        <v>674</v>
      </c>
      <c r="AH150" s="114"/>
    </row>
    <row r="151" ht="45" customHeight="1" spans="1:34">
      <c r="A151" s="164">
        <v>17</v>
      </c>
      <c r="B151" s="31" t="s">
        <v>675</v>
      </c>
      <c r="C151" s="80" t="s">
        <v>676</v>
      </c>
      <c r="D151" s="141" t="s">
        <v>349</v>
      </c>
      <c r="E151" s="165" t="s">
        <v>677</v>
      </c>
      <c r="F151" s="141" t="s">
        <v>123</v>
      </c>
      <c r="G151" s="141" t="s">
        <v>614</v>
      </c>
      <c r="H151" s="141" t="s">
        <v>678</v>
      </c>
      <c r="I151" s="202">
        <v>15</v>
      </c>
      <c r="J151" s="202">
        <v>15</v>
      </c>
      <c r="K151" s="203"/>
      <c r="L151" s="205">
        <v>15</v>
      </c>
      <c r="M151" s="25"/>
      <c r="N151" s="25"/>
      <c r="O151" s="25"/>
      <c r="P151" s="25"/>
      <c r="Q151" s="25"/>
      <c r="R151" s="25"/>
      <c r="S151" s="25"/>
      <c r="T151" s="25"/>
      <c r="U151" s="25"/>
      <c r="V151" s="25"/>
      <c r="W151" s="25" t="s">
        <v>119</v>
      </c>
      <c r="X151" s="25" t="s">
        <v>101</v>
      </c>
      <c r="Y151" s="81" t="s">
        <v>120</v>
      </c>
      <c r="Z151" s="25" t="s">
        <v>120</v>
      </c>
      <c r="AA151" s="25" t="s">
        <v>120</v>
      </c>
      <c r="AB151" s="25" t="s">
        <v>120</v>
      </c>
      <c r="AC151" s="31">
        <v>14</v>
      </c>
      <c r="AD151" s="220">
        <f t="shared" si="13"/>
        <v>49</v>
      </c>
      <c r="AE151" s="225">
        <f>36*3.5</f>
        <v>126</v>
      </c>
      <c r="AF151" s="25" t="s">
        <v>616</v>
      </c>
      <c r="AG151" s="232" t="s">
        <v>679</v>
      </c>
      <c r="AH151" s="114"/>
    </row>
    <row r="152" ht="35.1" customHeight="1" spans="1:34">
      <c r="A152" s="164">
        <v>18</v>
      </c>
      <c r="B152" s="136" t="s">
        <v>680</v>
      </c>
      <c r="C152" s="120" t="s">
        <v>681</v>
      </c>
      <c r="D152" s="141" t="s">
        <v>199</v>
      </c>
      <c r="E152" s="142" t="s">
        <v>682</v>
      </c>
      <c r="F152" s="141" t="s">
        <v>123</v>
      </c>
      <c r="G152" s="141" t="s">
        <v>614</v>
      </c>
      <c r="H152" s="141" t="s">
        <v>683</v>
      </c>
      <c r="I152" s="206">
        <v>99</v>
      </c>
      <c r="J152" s="206">
        <v>99</v>
      </c>
      <c r="K152" s="203"/>
      <c r="L152" s="206">
        <v>99</v>
      </c>
      <c r="M152" s="25"/>
      <c r="N152" s="25"/>
      <c r="O152" s="25"/>
      <c r="P152" s="25"/>
      <c r="Q152" s="25"/>
      <c r="R152" s="25"/>
      <c r="S152" s="25"/>
      <c r="T152" s="25"/>
      <c r="U152" s="25"/>
      <c r="V152" s="25"/>
      <c r="W152" s="25" t="s">
        <v>119</v>
      </c>
      <c r="X152" s="25" t="s">
        <v>101</v>
      </c>
      <c r="Y152" s="133" t="s">
        <v>120</v>
      </c>
      <c r="Z152" s="25" t="s">
        <v>120</v>
      </c>
      <c r="AA152" s="25" t="s">
        <v>120</v>
      </c>
      <c r="AB152" s="25" t="s">
        <v>120</v>
      </c>
      <c r="AC152" s="226">
        <v>177</v>
      </c>
      <c r="AD152" s="220">
        <f t="shared" si="13"/>
        <v>619.5</v>
      </c>
      <c r="AE152" s="227">
        <f>998*3.5</f>
        <v>3493</v>
      </c>
      <c r="AF152" s="25" t="s">
        <v>616</v>
      </c>
      <c r="AG152" s="133" t="s">
        <v>664</v>
      </c>
      <c r="AH152" s="114"/>
    </row>
    <row r="153" s="9" customFormat="1" ht="35.1" customHeight="1" spans="1:241">
      <c r="A153" s="164">
        <v>19</v>
      </c>
      <c r="B153" s="177" t="s">
        <v>684</v>
      </c>
      <c r="C153" s="178" t="s">
        <v>685</v>
      </c>
      <c r="D153" s="141" t="s">
        <v>169</v>
      </c>
      <c r="E153" s="141" t="s">
        <v>686</v>
      </c>
      <c r="F153" s="141" t="s">
        <v>123</v>
      </c>
      <c r="G153" s="141" t="s">
        <v>614</v>
      </c>
      <c r="H153" s="141" t="s">
        <v>627</v>
      </c>
      <c r="I153" s="211">
        <v>125.95</v>
      </c>
      <c r="J153" s="211"/>
      <c r="K153" s="114"/>
      <c r="L153" s="114"/>
      <c r="M153" s="25"/>
      <c r="N153" s="114"/>
      <c r="O153" s="212">
        <v>113</v>
      </c>
      <c r="P153" s="25"/>
      <c r="Q153" s="25"/>
      <c r="R153" s="25"/>
      <c r="S153" s="25"/>
      <c r="T153" s="25"/>
      <c r="U153" s="25"/>
      <c r="V153" s="208">
        <v>12.95</v>
      </c>
      <c r="W153" s="25" t="s">
        <v>119</v>
      </c>
      <c r="X153" s="25" t="s">
        <v>101</v>
      </c>
      <c r="Y153" s="133" t="s">
        <v>120</v>
      </c>
      <c r="Z153" s="25" t="s">
        <v>120</v>
      </c>
      <c r="AA153" s="25" t="s">
        <v>120</v>
      </c>
      <c r="AB153" s="25" t="s">
        <v>120</v>
      </c>
      <c r="AC153" s="25">
        <v>43</v>
      </c>
      <c r="AD153" s="25">
        <v>132</v>
      </c>
      <c r="AE153" s="25">
        <v>1800</v>
      </c>
      <c r="AF153" s="25" t="s">
        <v>616</v>
      </c>
      <c r="AG153" s="133" t="s">
        <v>664</v>
      </c>
      <c r="AH153" s="114"/>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row>
    <row r="154" s="9" customFormat="1" ht="35.1" customHeight="1" spans="1:241">
      <c r="A154" s="164">
        <v>20</v>
      </c>
      <c r="B154" s="177" t="s">
        <v>687</v>
      </c>
      <c r="C154" s="178" t="s">
        <v>688</v>
      </c>
      <c r="D154" s="141" t="s">
        <v>169</v>
      </c>
      <c r="E154" s="141" t="s">
        <v>689</v>
      </c>
      <c r="F154" s="141" t="s">
        <v>123</v>
      </c>
      <c r="G154" s="141" t="s">
        <v>614</v>
      </c>
      <c r="H154" s="141" t="s">
        <v>627</v>
      </c>
      <c r="I154" s="211">
        <v>41.25</v>
      </c>
      <c r="J154" s="211"/>
      <c r="K154" s="25"/>
      <c r="L154" s="114"/>
      <c r="M154" s="25"/>
      <c r="N154" s="114"/>
      <c r="O154" s="212">
        <v>37</v>
      </c>
      <c r="P154" s="25"/>
      <c r="Q154" s="25"/>
      <c r="R154" s="25"/>
      <c r="S154" s="25"/>
      <c r="T154" s="25"/>
      <c r="U154" s="25"/>
      <c r="V154" s="208">
        <v>4.25</v>
      </c>
      <c r="W154" s="25" t="s">
        <v>119</v>
      </c>
      <c r="X154" s="25" t="s">
        <v>101</v>
      </c>
      <c r="Y154" s="133" t="s">
        <v>120</v>
      </c>
      <c r="Z154" s="25" t="s">
        <v>120</v>
      </c>
      <c r="AA154" s="25" t="s">
        <v>120</v>
      </c>
      <c r="AB154" s="25" t="s">
        <v>120</v>
      </c>
      <c r="AC154" s="25">
        <v>61</v>
      </c>
      <c r="AD154" s="25">
        <v>195</v>
      </c>
      <c r="AE154" s="25">
        <v>1150</v>
      </c>
      <c r="AF154" s="25" t="s">
        <v>616</v>
      </c>
      <c r="AG154" s="133" t="s">
        <v>664</v>
      </c>
      <c r="AH154" s="114"/>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row>
    <row r="155" s="9" customFormat="1" ht="35.1" customHeight="1" spans="1:241">
      <c r="A155" s="164">
        <v>21</v>
      </c>
      <c r="B155" s="177" t="s">
        <v>690</v>
      </c>
      <c r="C155" s="178" t="s">
        <v>691</v>
      </c>
      <c r="D155" s="141" t="s">
        <v>169</v>
      </c>
      <c r="E155" s="141" t="s">
        <v>692</v>
      </c>
      <c r="F155" s="141" t="s">
        <v>123</v>
      </c>
      <c r="G155" s="141" t="s">
        <v>614</v>
      </c>
      <c r="H155" s="141" t="s">
        <v>627</v>
      </c>
      <c r="I155" s="211">
        <v>53.79</v>
      </c>
      <c r="J155" s="211"/>
      <c r="K155" s="25"/>
      <c r="L155" s="114"/>
      <c r="M155" s="25"/>
      <c r="N155" s="114"/>
      <c r="O155" s="212">
        <v>48</v>
      </c>
      <c r="P155" s="25"/>
      <c r="Q155" s="25"/>
      <c r="R155" s="25"/>
      <c r="S155" s="25"/>
      <c r="T155" s="25"/>
      <c r="U155" s="25"/>
      <c r="V155" s="208">
        <v>5.79</v>
      </c>
      <c r="W155" s="25" t="s">
        <v>119</v>
      </c>
      <c r="X155" s="25" t="s">
        <v>101</v>
      </c>
      <c r="Y155" s="133" t="s">
        <v>120</v>
      </c>
      <c r="Z155" s="25" t="s">
        <v>120</v>
      </c>
      <c r="AA155" s="25" t="s">
        <v>120</v>
      </c>
      <c r="AB155" s="25" t="s">
        <v>120</v>
      </c>
      <c r="AC155" s="25">
        <v>50</v>
      </c>
      <c r="AD155" s="25">
        <v>198</v>
      </c>
      <c r="AE155" s="25">
        <v>900</v>
      </c>
      <c r="AF155" s="25" t="s">
        <v>616</v>
      </c>
      <c r="AG155" s="133" t="s">
        <v>664</v>
      </c>
      <c r="AH155" s="114"/>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row>
    <row r="156" s="9" customFormat="1" ht="48" customHeight="1" spans="1:241">
      <c r="A156" s="164">
        <v>22</v>
      </c>
      <c r="B156" s="179" t="s">
        <v>693</v>
      </c>
      <c r="C156" s="180" t="s">
        <v>694</v>
      </c>
      <c r="D156" s="141" t="s">
        <v>331</v>
      </c>
      <c r="E156" s="181" t="s">
        <v>695</v>
      </c>
      <c r="F156" s="141" t="s">
        <v>123</v>
      </c>
      <c r="G156" s="141" t="s">
        <v>614</v>
      </c>
      <c r="H156" s="141" t="s">
        <v>651</v>
      </c>
      <c r="I156" s="181">
        <v>30</v>
      </c>
      <c r="J156" s="181">
        <v>30</v>
      </c>
      <c r="K156" s="25"/>
      <c r="L156" s="114"/>
      <c r="M156" s="25">
        <v>30</v>
      </c>
      <c r="N156" s="181"/>
      <c r="O156" s="212"/>
      <c r="P156" s="25"/>
      <c r="Q156" s="25"/>
      <c r="R156" s="25"/>
      <c r="S156" s="25"/>
      <c r="T156" s="25"/>
      <c r="U156" s="25"/>
      <c r="V156" s="208"/>
      <c r="W156" s="25" t="s">
        <v>119</v>
      </c>
      <c r="X156" s="25" t="s">
        <v>101</v>
      </c>
      <c r="Y156" s="228" t="s">
        <v>120</v>
      </c>
      <c r="Z156" s="25" t="s">
        <v>120</v>
      </c>
      <c r="AA156" s="25" t="s">
        <v>120</v>
      </c>
      <c r="AB156" s="25" t="s">
        <v>120</v>
      </c>
      <c r="AC156" s="228">
        <v>50</v>
      </c>
      <c r="AD156" s="25">
        <f t="shared" ref="AD156:AD164" si="14">AC156*3.5</f>
        <v>175</v>
      </c>
      <c r="AE156" s="43">
        <v>952</v>
      </c>
      <c r="AF156" s="25" t="s">
        <v>616</v>
      </c>
      <c r="AG156" s="233" t="s">
        <v>696</v>
      </c>
      <c r="AH156" s="114"/>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row>
    <row r="157" s="9" customFormat="1" ht="48" customHeight="1" spans="1:241">
      <c r="A157" s="164">
        <v>23</v>
      </c>
      <c r="B157" s="160" t="s">
        <v>697</v>
      </c>
      <c r="C157" s="160" t="s">
        <v>698</v>
      </c>
      <c r="D157" s="141" t="s">
        <v>199</v>
      </c>
      <c r="E157" s="141" t="s">
        <v>699</v>
      </c>
      <c r="F157" s="141" t="s">
        <v>123</v>
      </c>
      <c r="G157" s="141" t="s">
        <v>614</v>
      </c>
      <c r="H157" s="141" t="s">
        <v>683</v>
      </c>
      <c r="I157" s="213">
        <v>63</v>
      </c>
      <c r="J157" s="213">
        <v>63</v>
      </c>
      <c r="K157" s="25"/>
      <c r="L157" s="114"/>
      <c r="M157" s="25">
        <v>63</v>
      </c>
      <c r="N157" s="214"/>
      <c r="O157" s="212"/>
      <c r="P157" s="25"/>
      <c r="Q157" s="25"/>
      <c r="R157" s="25"/>
      <c r="S157" s="25"/>
      <c r="T157" s="25"/>
      <c r="U157" s="25"/>
      <c r="V157" s="208"/>
      <c r="W157" s="25" t="s">
        <v>119</v>
      </c>
      <c r="X157" s="25" t="s">
        <v>101</v>
      </c>
      <c r="Y157" s="228" t="s">
        <v>120</v>
      </c>
      <c r="Z157" s="25" t="s">
        <v>120</v>
      </c>
      <c r="AA157" s="25" t="s">
        <v>120</v>
      </c>
      <c r="AB157" s="25" t="s">
        <v>120</v>
      </c>
      <c r="AC157" s="229">
        <v>122</v>
      </c>
      <c r="AD157" s="25">
        <f t="shared" si="14"/>
        <v>427</v>
      </c>
      <c r="AE157" s="43">
        <v>1050</v>
      </c>
      <c r="AF157" s="25" t="s">
        <v>616</v>
      </c>
      <c r="AG157" s="228" t="s">
        <v>700</v>
      </c>
      <c r="AH157" s="114"/>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row>
    <row r="158" s="9" customFormat="1" ht="35.1" customHeight="1" spans="1:241">
      <c r="A158" s="164">
        <v>24</v>
      </c>
      <c r="B158" s="160" t="s">
        <v>701</v>
      </c>
      <c r="C158" s="160" t="s">
        <v>702</v>
      </c>
      <c r="D158" s="141" t="s">
        <v>703</v>
      </c>
      <c r="E158" s="141" t="s">
        <v>311</v>
      </c>
      <c r="F158" s="141" t="s">
        <v>123</v>
      </c>
      <c r="G158" s="141" t="s">
        <v>614</v>
      </c>
      <c r="H158" s="141" t="s">
        <v>704</v>
      </c>
      <c r="I158" s="215">
        <v>45</v>
      </c>
      <c r="J158" s="215">
        <v>45</v>
      </c>
      <c r="K158" s="25"/>
      <c r="L158" s="114"/>
      <c r="M158" s="25">
        <v>45</v>
      </c>
      <c r="N158" s="141"/>
      <c r="O158" s="212"/>
      <c r="P158" s="25"/>
      <c r="Q158" s="25"/>
      <c r="R158" s="25"/>
      <c r="S158" s="25"/>
      <c r="T158" s="25"/>
      <c r="U158" s="25"/>
      <c r="V158" s="208"/>
      <c r="W158" s="25" t="s">
        <v>119</v>
      </c>
      <c r="X158" s="25" t="s">
        <v>101</v>
      </c>
      <c r="Y158" s="228" t="s">
        <v>120</v>
      </c>
      <c r="Z158" s="25" t="s">
        <v>120</v>
      </c>
      <c r="AA158" s="25" t="s">
        <v>120</v>
      </c>
      <c r="AB158" s="25" t="s">
        <v>120</v>
      </c>
      <c r="AC158" s="228">
        <v>27</v>
      </c>
      <c r="AD158" s="25">
        <f t="shared" si="14"/>
        <v>94.5</v>
      </c>
      <c r="AE158" s="43">
        <v>658</v>
      </c>
      <c r="AF158" s="25" t="s">
        <v>616</v>
      </c>
      <c r="AG158" s="228" t="s">
        <v>705</v>
      </c>
      <c r="AH158" s="114"/>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row>
    <row r="159" s="9" customFormat="1" ht="35.1" customHeight="1" spans="1:241">
      <c r="A159" s="164">
        <v>25</v>
      </c>
      <c r="B159" s="182" t="s">
        <v>706</v>
      </c>
      <c r="C159" s="183" t="s">
        <v>707</v>
      </c>
      <c r="D159" s="141" t="s">
        <v>257</v>
      </c>
      <c r="E159" s="184" t="s">
        <v>708</v>
      </c>
      <c r="F159" s="141" t="s">
        <v>123</v>
      </c>
      <c r="G159" s="141" t="s">
        <v>614</v>
      </c>
      <c r="H159" s="141" t="s">
        <v>709</v>
      </c>
      <c r="I159" s="141">
        <v>45</v>
      </c>
      <c r="J159" s="141">
        <v>45</v>
      </c>
      <c r="K159" s="25"/>
      <c r="L159" s="114"/>
      <c r="M159" s="141">
        <v>45</v>
      </c>
      <c r="N159" s="141"/>
      <c r="O159" s="212"/>
      <c r="P159" s="25"/>
      <c r="Q159" s="25"/>
      <c r="R159" s="25"/>
      <c r="S159" s="25"/>
      <c r="T159" s="25"/>
      <c r="U159" s="25"/>
      <c r="V159" s="208"/>
      <c r="W159" s="25" t="s">
        <v>119</v>
      </c>
      <c r="X159" s="25" t="s">
        <v>101</v>
      </c>
      <c r="Y159" s="228" t="s">
        <v>101</v>
      </c>
      <c r="Z159" s="25" t="s">
        <v>120</v>
      </c>
      <c r="AA159" s="25" t="s">
        <v>120</v>
      </c>
      <c r="AB159" s="25" t="s">
        <v>120</v>
      </c>
      <c r="AC159" s="228">
        <v>52</v>
      </c>
      <c r="AD159" s="25">
        <f t="shared" si="14"/>
        <v>182</v>
      </c>
      <c r="AE159" s="43">
        <v>462</v>
      </c>
      <c r="AF159" s="25" t="s">
        <v>616</v>
      </c>
      <c r="AG159" s="233" t="s">
        <v>710</v>
      </c>
      <c r="AH159" s="114"/>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row>
    <row r="160" s="9" customFormat="1" ht="35.1" customHeight="1" spans="1:241">
      <c r="A160" s="164">
        <v>26</v>
      </c>
      <c r="B160" s="160" t="s">
        <v>711</v>
      </c>
      <c r="C160" s="160" t="s">
        <v>712</v>
      </c>
      <c r="D160" s="141" t="s">
        <v>210</v>
      </c>
      <c r="E160" s="141" t="s">
        <v>713</v>
      </c>
      <c r="F160" s="141" t="s">
        <v>123</v>
      </c>
      <c r="G160" s="141" t="s">
        <v>614</v>
      </c>
      <c r="H160" s="141" t="s">
        <v>638</v>
      </c>
      <c r="I160" s="215">
        <v>80</v>
      </c>
      <c r="J160" s="215">
        <v>80</v>
      </c>
      <c r="K160" s="25"/>
      <c r="L160" s="114"/>
      <c r="M160" s="215">
        <v>80</v>
      </c>
      <c r="N160" s="215"/>
      <c r="O160" s="212"/>
      <c r="P160" s="25"/>
      <c r="Q160" s="25"/>
      <c r="R160" s="25"/>
      <c r="S160" s="25"/>
      <c r="T160" s="25"/>
      <c r="U160" s="25"/>
      <c r="V160" s="208"/>
      <c r="W160" s="25" t="s">
        <v>119</v>
      </c>
      <c r="X160" s="25" t="s">
        <v>101</v>
      </c>
      <c r="Y160" s="228" t="s">
        <v>120</v>
      </c>
      <c r="Z160" s="25" t="s">
        <v>120</v>
      </c>
      <c r="AA160" s="25" t="s">
        <v>120</v>
      </c>
      <c r="AB160" s="25" t="s">
        <v>120</v>
      </c>
      <c r="AC160" s="228">
        <v>102</v>
      </c>
      <c r="AD160" s="25">
        <f t="shared" si="14"/>
        <v>357</v>
      </c>
      <c r="AE160" s="220">
        <v>2495.5</v>
      </c>
      <c r="AF160" s="25" t="s">
        <v>616</v>
      </c>
      <c r="AG160" s="234" t="s">
        <v>714</v>
      </c>
      <c r="AH160" s="114"/>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row>
    <row r="161" s="9" customFormat="1" ht="53" customHeight="1" spans="1:241">
      <c r="A161" s="164">
        <v>27</v>
      </c>
      <c r="B161" s="160" t="s">
        <v>715</v>
      </c>
      <c r="C161" s="160" t="s">
        <v>716</v>
      </c>
      <c r="D161" s="141" t="s">
        <v>210</v>
      </c>
      <c r="E161" s="141" t="s">
        <v>717</v>
      </c>
      <c r="F161" s="141" t="s">
        <v>123</v>
      </c>
      <c r="G161" s="141" t="s">
        <v>614</v>
      </c>
      <c r="H161" s="141" t="s">
        <v>638</v>
      </c>
      <c r="I161" s="215">
        <v>98</v>
      </c>
      <c r="J161" s="215">
        <v>98</v>
      </c>
      <c r="K161" s="25"/>
      <c r="L161" s="114"/>
      <c r="M161" s="215">
        <v>98</v>
      </c>
      <c r="N161" s="215"/>
      <c r="O161" s="212"/>
      <c r="P161" s="25"/>
      <c r="Q161" s="25"/>
      <c r="R161" s="25"/>
      <c r="S161" s="25"/>
      <c r="T161" s="25"/>
      <c r="U161" s="25"/>
      <c r="V161" s="208"/>
      <c r="W161" s="25" t="s">
        <v>119</v>
      </c>
      <c r="X161" s="25" t="s">
        <v>101</v>
      </c>
      <c r="Y161" s="228" t="s">
        <v>120</v>
      </c>
      <c r="Z161" s="25" t="s">
        <v>120</v>
      </c>
      <c r="AA161" s="25" t="s">
        <v>120</v>
      </c>
      <c r="AB161" s="25" t="s">
        <v>120</v>
      </c>
      <c r="AC161" s="228">
        <v>160</v>
      </c>
      <c r="AD161" s="25">
        <f t="shared" si="14"/>
        <v>560</v>
      </c>
      <c r="AE161" s="43">
        <v>910</v>
      </c>
      <c r="AF161" s="25" t="s">
        <v>616</v>
      </c>
      <c r="AG161" s="234" t="s">
        <v>718</v>
      </c>
      <c r="AH161" s="114"/>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row>
    <row r="162" s="9" customFormat="1" ht="44" customHeight="1" spans="1:241">
      <c r="A162" s="164">
        <v>28</v>
      </c>
      <c r="B162" s="141" t="s">
        <v>719</v>
      </c>
      <c r="C162" s="141" t="s">
        <v>720</v>
      </c>
      <c r="D162" s="141" t="s">
        <v>222</v>
      </c>
      <c r="E162" s="141" t="s">
        <v>721</v>
      </c>
      <c r="F162" s="141" t="s">
        <v>123</v>
      </c>
      <c r="G162" s="141" t="s">
        <v>614</v>
      </c>
      <c r="H162" s="141" t="s">
        <v>647</v>
      </c>
      <c r="I162" s="215">
        <v>50</v>
      </c>
      <c r="J162" s="215">
        <v>50</v>
      </c>
      <c r="K162" s="25"/>
      <c r="L162" s="114"/>
      <c r="M162" s="215">
        <v>50</v>
      </c>
      <c r="N162" s="215"/>
      <c r="O162" s="212"/>
      <c r="P162" s="25"/>
      <c r="Q162" s="25"/>
      <c r="R162" s="25"/>
      <c r="S162" s="25"/>
      <c r="T162" s="25"/>
      <c r="U162" s="25"/>
      <c r="V162" s="208"/>
      <c r="W162" s="25" t="s">
        <v>119</v>
      </c>
      <c r="X162" s="25" t="s">
        <v>101</v>
      </c>
      <c r="Y162" s="228" t="s">
        <v>120</v>
      </c>
      <c r="Z162" s="25" t="s">
        <v>120</v>
      </c>
      <c r="AA162" s="25" t="s">
        <v>120</v>
      </c>
      <c r="AB162" s="25" t="s">
        <v>120</v>
      </c>
      <c r="AC162" s="228">
        <v>17</v>
      </c>
      <c r="AD162" s="25">
        <f t="shared" si="14"/>
        <v>59.5</v>
      </c>
      <c r="AE162" s="43">
        <v>700</v>
      </c>
      <c r="AF162" s="25" t="s">
        <v>616</v>
      </c>
      <c r="AG162" s="228" t="s">
        <v>617</v>
      </c>
      <c r="AH162" s="114"/>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row>
    <row r="163" s="9" customFormat="1" ht="40" customHeight="1" spans="1:241">
      <c r="A163" s="164">
        <v>29</v>
      </c>
      <c r="B163" s="141" t="s">
        <v>722</v>
      </c>
      <c r="C163" s="141" t="s">
        <v>723</v>
      </c>
      <c r="D163" s="141" t="s">
        <v>222</v>
      </c>
      <c r="E163" s="141" t="s">
        <v>724</v>
      </c>
      <c r="F163" s="141" t="s">
        <v>123</v>
      </c>
      <c r="G163" s="141" t="s">
        <v>614</v>
      </c>
      <c r="H163" s="141" t="s">
        <v>647</v>
      </c>
      <c r="I163" s="215">
        <v>30</v>
      </c>
      <c r="J163" s="215">
        <v>30</v>
      </c>
      <c r="K163" s="25"/>
      <c r="L163" s="114"/>
      <c r="M163" s="215">
        <v>30</v>
      </c>
      <c r="N163" s="215"/>
      <c r="O163" s="212"/>
      <c r="P163" s="25"/>
      <c r="Q163" s="25"/>
      <c r="R163" s="25"/>
      <c r="S163" s="25"/>
      <c r="T163" s="25"/>
      <c r="U163" s="25"/>
      <c r="V163" s="208"/>
      <c r="W163" s="25" t="s">
        <v>119</v>
      </c>
      <c r="X163" s="25" t="s">
        <v>101</v>
      </c>
      <c r="Y163" s="228" t="s">
        <v>120</v>
      </c>
      <c r="Z163" s="25" t="s">
        <v>120</v>
      </c>
      <c r="AA163" s="25" t="s">
        <v>120</v>
      </c>
      <c r="AB163" s="25" t="s">
        <v>120</v>
      </c>
      <c r="AC163" s="228">
        <v>35</v>
      </c>
      <c r="AD163" s="25">
        <f t="shared" si="14"/>
        <v>122.5</v>
      </c>
      <c r="AE163" s="43">
        <v>1792</v>
      </c>
      <c r="AF163" s="25" t="s">
        <v>616</v>
      </c>
      <c r="AG163" s="235" t="s">
        <v>725</v>
      </c>
      <c r="AH163" s="114"/>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row>
    <row r="164" s="9" customFormat="1" ht="45" customHeight="1" spans="1:241">
      <c r="A164" s="164">
        <v>30</v>
      </c>
      <c r="B164" s="141" t="s">
        <v>726</v>
      </c>
      <c r="C164" s="141" t="s">
        <v>727</v>
      </c>
      <c r="D164" s="141" t="s">
        <v>138</v>
      </c>
      <c r="E164" s="141" t="s">
        <v>728</v>
      </c>
      <c r="F164" s="141" t="s">
        <v>123</v>
      </c>
      <c r="G164" s="141" t="s">
        <v>614</v>
      </c>
      <c r="H164" s="141" t="s">
        <v>658</v>
      </c>
      <c r="I164" s="215">
        <v>10</v>
      </c>
      <c r="J164" s="215">
        <v>10</v>
      </c>
      <c r="K164" s="25"/>
      <c r="L164" s="114"/>
      <c r="M164" s="215">
        <v>10</v>
      </c>
      <c r="N164" s="215"/>
      <c r="O164" s="212"/>
      <c r="P164" s="25"/>
      <c r="Q164" s="25"/>
      <c r="R164" s="25"/>
      <c r="S164" s="25"/>
      <c r="T164" s="25"/>
      <c r="U164" s="25"/>
      <c r="V164" s="208"/>
      <c r="W164" s="25" t="s">
        <v>119</v>
      </c>
      <c r="X164" s="25" t="s">
        <v>101</v>
      </c>
      <c r="Y164" s="228" t="s">
        <v>101</v>
      </c>
      <c r="Z164" s="25" t="s">
        <v>120</v>
      </c>
      <c r="AA164" s="25" t="s">
        <v>120</v>
      </c>
      <c r="AB164" s="25" t="s">
        <v>120</v>
      </c>
      <c r="AC164" s="228">
        <v>124</v>
      </c>
      <c r="AD164" s="25">
        <f t="shared" si="14"/>
        <v>434</v>
      </c>
      <c r="AE164" s="43">
        <v>623</v>
      </c>
      <c r="AF164" s="25" t="s">
        <v>616</v>
      </c>
      <c r="AG164" s="228" t="s">
        <v>729</v>
      </c>
      <c r="AH164" s="114"/>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row>
    <row r="165" s="9" customFormat="1" ht="43" customHeight="1" spans="1:241">
      <c r="A165" s="164">
        <v>31</v>
      </c>
      <c r="B165" s="141" t="s">
        <v>730</v>
      </c>
      <c r="C165" s="141" t="s">
        <v>731</v>
      </c>
      <c r="D165" s="141" t="s">
        <v>349</v>
      </c>
      <c r="E165" s="141" t="s">
        <v>620</v>
      </c>
      <c r="F165" s="141" t="s">
        <v>123</v>
      </c>
      <c r="G165" s="141" t="s">
        <v>614</v>
      </c>
      <c r="H165" s="141" t="s">
        <v>678</v>
      </c>
      <c r="I165" s="215">
        <v>15</v>
      </c>
      <c r="J165" s="215">
        <v>15</v>
      </c>
      <c r="K165" s="25"/>
      <c r="L165" s="114"/>
      <c r="M165" s="215">
        <v>15</v>
      </c>
      <c r="N165" s="215"/>
      <c r="O165" s="212"/>
      <c r="P165" s="25"/>
      <c r="Q165" s="25"/>
      <c r="R165" s="25"/>
      <c r="S165" s="25"/>
      <c r="T165" s="25"/>
      <c r="U165" s="25"/>
      <c r="V165" s="208"/>
      <c r="W165" s="25" t="s">
        <v>119</v>
      </c>
      <c r="X165" s="25" t="s">
        <v>101</v>
      </c>
      <c r="Y165" s="228" t="s">
        <v>101</v>
      </c>
      <c r="Z165" s="25" t="s">
        <v>120</v>
      </c>
      <c r="AA165" s="25" t="s">
        <v>120</v>
      </c>
      <c r="AB165" s="25" t="s">
        <v>120</v>
      </c>
      <c r="AC165" s="228">
        <v>38</v>
      </c>
      <c r="AD165" s="25">
        <v>114</v>
      </c>
      <c r="AE165" s="43">
        <v>398</v>
      </c>
      <c r="AF165" s="25" t="s">
        <v>616</v>
      </c>
      <c r="AG165" s="228" t="s">
        <v>732</v>
      </c>
      <c r="AH165" s="114"/>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row>
    <row r="166" s="9" customFormat="1" ht="35.1" customHeight="1" spans="1:241">
      <c r="A166" s="164">
        <v>32</v>
      </c>
      <c r="B166" s="141" t="s">
        <v>733</v>
      </c>
      <c r="C166" s="141" t="s">
        <v>734</v>
      </c>
      <c r="D166" s="141" t="s">
        <v>376</v>
      </c>
      <c r="E166" s="176" t="s">
        <v>735</v>
      </c>
      <c r="F166" s="141" t="s">
        <v>123</v>
      </c>
      <c r="G166" s="141" t="s">
        <v>614</v>
      </c>
      <c r="H166" s="141" t="s">
        <v>673</v>
      </c>
      <c r="I166" s="215">
        <v>12</v>
      </c>
      <c r="J166" s="215">
        <v>12</v>
      </c>
      <c r="K166" s="25"/>
      <c r="L166" s="114"/>
      <c r="M166" s="215">
        <v>12</v>
      </c>
      <c r="N166" s="215"/>
      <c r="O166" s="212"/>
      <c r="P166" s="25"/>
      <c r="Q166" s="25"/>
      <c r="R166" s="25"/>
      <c r="S166" s="25"/>
      <c r="T166" s="25"/>
      <c r="U166" s="25"/>
      <c r="V166" s="208"/>
      <c r="W166" s="25" t="s">
        <v>119</v>
      </c>
      <c r="X166" s="25" t="s">
        <v>101</v>
      </c>
      <c r="Y166" s="228" t="s">
        <v>120</v>
      </c>
      <c r="Z166" s="25" t="s">
        <v>120</v>
      </c>
      <c r="AA166" s="25" t="s">
        <v>120</v>
      </c>
      <c r="AB166" s="25" t="s">
        <v>120</v>
      </c>
      <c r="AC166" s="228">
        <v>206</v>
      </c>
      <c r="AD166" s="25">
        <v>481</v>
      </c>
      <c r="AE166" s="43">
        <v>1377</v>
      </c>
      <c r="AF166" s="25" t="s">
        <v>616</v>
      </c>
      <c r="AG166" s="228" t="s">
        <v>736</v>
      </c>
      <c r="AH166" s="114"/>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row>
    <row r="167" s="9" customFormat="1" ht="44" customHeight="1" spans="1:241">
      <c r="A167" s="164">
        <v>33</v>
      </c>
      <c r="B167" s="185" t="s">
        <v>737</v>
      </c>
      <c r="C167" s="186" t="s">
        <v>738</v>
      </c>
      <c r="D167" s="141" t="s">
        <v>199</v>
      </c>
      <c r="E167" s="187" t="s">
        <v>739</v>
      </c>
      <c r="F167" s="141" t="s">
        <v>123</v>
      </c>
      <c r="G167" s="141" t="s">
        <v>199</v>
      </c>
      <c r="H167" s="141" t="s">
        <v>201</v>
      </c>
      <c r="I167" s="216">
        <v>78.9</v>
      </c>
      <c r="J167" s="216">
        <v>78.9</v>
      </c>
      <c r="K167" s="216"/>
      <c r="L167" s="216"/>
      <c r="M167" s="216">
        <v>78.9</v>
      </c>
      <c r="N167" s="215"/>
      <c r="O167" s="212"/>
      <c r="P167" s="25"/>
      <c r="Q167" s="25"/>
      <c r="R167" s="25"/>
      <c r="S167" s="25"/>
      <c r="T167" s="25"/>
      <c r="U167" s="25"/>
      <c r="V167" s="208"/>
      <c r="W167" s="25" t="s">
        <v>119</v>
      </c>
      <c r="X167" s="25" t="s">
        <v>101</v>
      </c>
      <c r="Y167" s="228" t="s">
        <v>120</v>
      </c>
      <c r="Z167" s="25" t="s">
        <v>120</v>
      </c>
      <c r="AA167" s="25" t="s">
        <v>120</v>
      </c>
      <c r="AB167" s="25" t="s">
        <v>120</v>
      </c>
      <c r="AC167" s="216">
        <v>71</v>
      </c>
      <c r="AD167" s="25">
        <v>249</v>
      </c>
      <c r="AE167" s="43">
        <v>1236</v>
      </c>
      <c r="AF167" s="25" t="s">
        <v>616</v>
      </c>
      <c r="AG167" s="187" t="s">
        <v>740</v>
      </c>
      <c r="AH167" s="114"/>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row>
    <row r="168" s="9" customFormat="1" ht="41" customHeight="1" spans="1:241">
      <c r="A168" s="164">
        <v>34</v>
      </c>
      <c r="B168" s="187" t="s">
        <v>741</v>
      </c>
      <c r="C168" s="186" t="s">
        <v>742</v>
      </c>
      <c r="D168" s="141" t="s">
        <v>210</v>
      </c>
      <c r="E168" s="187" t="s">
        <v>743</v>
      </c>
      <c r="F168" s="141" t="s">
        <v>123</v>
      </c>
      <c r="G168" s="141" t="s">
        <v>210</v>
      </c>
      <c r="H168" s="141" t="s">
        <v>212</v>
      </c>
      <c r="I168" s="187">
        <v>50</v>
      </c>
      <c r="J168" s="187">
        <v>50</v>
      </c>
      <c r="K168" s="187"/>
      <c r="L168" s="187"/>
      <c r="M168" s="187">
        <v>50</v>
      </c>
      <c r="N168" s="215"/>
      <c r="O168" s="212"/>
      <c r="P168" s="25"/>
      <c r="Q168" s="25"/>
      <c r="R168" s="25"/>
      <c r="S168" s="25"/>
      <c r="T168" s="25"/>
      <c r="U168" s="25"/>
      <c r="V168" s="208"/>
      <c r="W168" s="25" t="s">
        <v>119</v>
      </c>
      <c r="X168" s="25" t="s">
        <v>101</v>
      </c>
      <c r="Y168" s="228" t="s">
        <v>120</v>
      </c>
      <c r="Z168" s="25" t="s">
        <v>120</v>
      </c>
      <c r="AA168" s="25" t="s">
        <v>120</v>
      </c>
      <c r="AB168" s="25" t="s">
        <v>120</v>
      </c>
      <c r="AC168" s="187">
        <v>45</v>
      </c>
      <c r="AD168" s="25">
        <v>158</v>
      </c>
      <c r="AE168" s="43">
        <v>1085</v>
      </c>
      <c r="AF168" s="25" t="s">
        <v>616</v>
      </c>
      <c r="AG168" s="187" t="s">
        <v>744</v>
      </c>
      <c r="AH168" s="114"/>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row>
    <row r="169" s="9" customFormat="1" ht="49" customHeight="1" spans="1:241">
      <c r="A169" s="164">
        <v>35</v>
      </c>
      <c r="B169" s="188" t="s">
        <v>745</v>
      </c>
      <c r="C169" s="189" t="s">
        <v>746</v>
      </c>
      <c r="D169" s="141" t="s">
        <v>257</v>
      </c>
      <c r="E169" s="188" t="s">
        <v>747</v>
      </c>
      <c r="F169" s="141" t="s">
        <v>123</v>
      </c>
      <c r="G169" s="141" t="s">
        <v>257</v>
      </c>
      <c r="H169" s="141" t="s">
        <v>748</v>
      </c>
      <c r="I169" s="188">
        <v>18</v>
      </c>
      <c r="J169" s="188">
        <v>18</v>
      </c>
      <c r="K169" s="194"/>
      <c r="L169" s="194"/>
      <c r="M169" s="188">
        <v>18</v>
      </c>
      <c r="N169" s="215"/>
      <c r="O169" s="212"/>
      <c r="P169" s="25"/>
      <c r="Q169" s="25"/>
      <c r="R169" s="25"/>
      <c r="S169" s="25"/>
      <c r="T169" s="25"/>
      <c r="U169" s="25"/>
      <c r="V169" s="208"/>
      <c r="W169" s="25" t="s">
        <v>119</v>
      </c>
      <c r="X169" s="25" t="s">
        <v>101</v>
      </c>
      <c r="Y169" s="228" t="s">
        <v>120</v>
      </c>
      <c r="Z169" s="25" t="s">
        <v>120</v>
      </c>
      <c r="AA169" s="25" t="s">
        <v>120</v>
      </c>
      <c r="AB169" s="25" t="s">
        <v>120</v>
      </c>
      <c r="AC169" s="194">
        <v>126</v>
      </c>
      <c r="AD169" s="25">
        <v>441</v>
      </c>
      <c r="AE169" s="43">
        <v>1015</v>
      </c>
      <c r="AF169" s="25" t="s">
        <v>616</v>
      </c>
      <c r="AG169" s="236" t="s">
        <v>749</v>
      </c>
      <c r="AH169" s="114"/>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row>
    <row r="170" s="9" customFormat="1" ht="41" customHeight="1" spans="1:241">
      <c r="A170" s="164">
        <v>36</v>
      </c>
      <c r="B170" s="188" t="s">
        <v>750</v>
      </c>
      <c r="C170" s="189" t="s">
        <v>751</v>
      </c>
      <c r="D170" s="141" t="s">
        <v>257</v>
      </c>
      <c r="E170" s="190" t="s">
        <v>431</v>
      </c>
      <c r="F170" s="141" t="s">
        <v>123</v>
      </c>
      <c r="G170" s="141" t="s">
        <v>257</v>
      </c>
      <c r="H170" s="141" t="s">
        <v>748</v>
      </c>
      <c r="I170" s="217">
        <v>18</v>
      </c>
      <c r="J170" s="217">
        <v>18</v>
      </c>
      <c r="K170" s="193"/>
      <c r="L170" s="217"/>
      <c r="M170" s="217">
        <v>18</v>
      </c>
      <c r="N170" s="215"/>
      <c r="O170" s="212"/>
      <c r="P170" s="25"/>
      <c r="Q170" s="25"/>
      <c r="R170" s="25"/>
      <c r="S170" s="25"/>
      <c r="T170" s="25"/>
      <c r="U170" s="25"/>
      <c r="V170" s="208"/>
      <c r="W170" s="25" t="s">
        <v>119</v>
      </c>
      <c r="X170" s="25" t="s">
        <v>101</v>
      </c>
      <c r="Y170" s="228" t="s">
        <v>120</v>
      </c>
      <c r="Z170" s="25" t="s">
        <v>120</v>
      </c>
      <c r="AA170" s="25" t="s">
        <v>120</v>
      </c>
      <c r="AB170" s="25" t="s">
        <v>120</v>
      </c>
      <c r="AC170" s="217">
        <v>84</v>
      </c>
      <c r="AD170" s="25">
        <v>294</v>
      </c>
      <c r="AE170" s="43">
        <v>644</v>
      </c>
      <c r="AF170" s="25" t="s">
        <v>616</v>
      </c>
      <c r="AG170" s="237" t="s">
        <v>752</v>
      </c>
      <c r="AH170" s="114"/>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row>
    <row r="171" s="9" customFormat="1" ht="35.1" customHeight="1" spans="1:241">
      <c r="A171" s="164">
        <v>37</v>
      </c>
      <c r="B171" s="191" t="s">
        <v>753</v>
      </c>
      <c r="C171" s="192" t="s">
        <v>754</v>
      </c>
      <c r="D171" s="141" t="s">
        <v>331</v>
      </c>
      <c r="E171" s="193" t="s">
        <v>755</v>
      </c>
      <c r="F171" s="141" t="s">
        <v>123</v>
      </c>
      <c r="G171" s="141" t="s">
        <v>331</v>
      </c>
      <c r="H171" s="141" t="s">
        <v>343</v>
      </c>
      <c r="I171" s="193">
        <v>29.8</v>
      </c>
      <c r="J171" s="193">
        <v>29.8</v>
      </c>
      <c r="K171" s="217"/>
      <c r="L171" s="217"/>
      <c r="M171" s="193">
        <v>29.8</v>
      </c>
      <c r="N171" s="215"/>
      <c r="O171" s="212"/>
      <c r="P171" s="25"/>
      <c r="Q171" s="25"/>
      <c r="R171" s="25"/>
      <c r="S171" s="25"/>
      <c r="T171" s="25"/>
      <c r="U171" s="25"/>
      <c r="V171" s="208"/>
      <c r="W171" s="25" t="s">
        <v>119</v>
      </c>
      <c r="X171" s="25" t="s">
        <v>101</v>
      </c>
      <c r="Y171" s="228" t="s">
        <v>120</v>
      </c>
      <c r="Z171" s="25" t="s">
        <v>120</v>
      </c>
      <c r="AA171" s="25" t="s">
        <v>120</v>
      </c>
      <c r="AB171" s="25" t="s">
        <v>120</v>
      </c>
      <c r="AC171" s="217">
        <v>60</v>
      </c>
      <c r="AD171" s="25">
        <v>210</v>
      </c>
      <c r="AE171" s="43">
        <v>210</v>
      </c>
      <c r="AF171" s="25" t="s">
        <v>616</v>
      </c>
      <c r="AG171" s="237" t="s">
        <v>756</v>
      </c>
      <c r="AH171" s="114"/>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row>
    <row r="172" s="9" customFormat="1" ht="35.1" customHeight="1" spans="1:241">
      <c r="A172" s="164">
        <v>38</v>
      </c>
      <c r="B172" s="194" t="s">
        <v>757</v>
      </c>
      <c r="C172" s="192" t="s">
        <v>758</v>
      </c>
      <c r="D172" s="141" t="s">
        <v>138</v>
      </c>
      <c r="E172" s="194" t="s">
        <v>759</v>
      </c>
      <c r="F172" s="141" t="s">
        <v>123</v>
      </c>
      <c r="G172" s="141" t="s">
        <v>138</v>
      </c>
      <c r="H172" s="141" t="s">
        <v>760</v>
      </c>
      <c r="I172" s="194">
        <v>35</v>
      </c>
      <c r="J172" s="187">
        <v>35</v>
      </c>
      <c r="K172" s="187"/>
      <c r="L172" s="187"/>
      <c r="M172" s="187">
        <v>35</v>
      </c>
      <c r="N172" s="215"/>
      <c r="O172" s="212"/>
      <c r="P172" s="25"/>
      <c r="Q172" s="25"/>
      <c r="R172" s="25"/>
      <c r="S172" s="25"/>
      <c r="T172" s="25"/>
      <c r="U172" s="25"/>
      <c r="V172" s="208"/>
      <c r="W172" s="25" t="s">
        <v>119</v>
      </c>
      <c r="X172" s="25" t="s">
        <v>101</v>
      </c>
      <c r="Y172" s="228" t="s">
        <v>120</v>
      </c>
      <c r="Z172" s="25" t="s">
        <v>120</v>
      </c>
      <c r="AA172" s="25" t="s">
        <v>120</v>
      </c>
      <c r="AB172" s="25" t="s">
        <v>120</v>
      </c>
      <c r="AC172" s="194">
        <v>51</v>
      </c>
      <c r="AD172" s="25">
        <v>179</v>
      </c>
      <c r="AE172" s="43">
        <v>511</v>
      </c>
      <c r="AF172" s="25" t="s">
        <v>616</v>
      </c>
      <c r="AG172" s="194" t="s">
        <v>761</v>
      </c>
      <c r="AH172" s="114"/>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row>
    <row r="173" s="6" customFormat="1" ht="47" customHeight="1" spans="1:34">
      <c r="A173" s="195">
        <v>39</v>
      </c>
      <c r="B173" s="86" t="s">
        <v>762</v>
      </c>
      <c r="C173" s="196" t="s">
        <v>763</v>
      </c>
      <c r="D173" s="34" t="s">
        <v>376</v>
      </c>
      <c r="E173" s="34" t="s">
        <v>764</v>
      </c>
      <c r="F173" s="34" t="s">
        <v>123</v>
      </c>
      <c r="G173" s="34" t="s">
        <v>376</v>
      </c>
      <c r="H173" s="34" t="s">
        <v>765</v>
      </c>
      <c r="I173" s="104">
        <v>50</v>
      </c>
      <c r="J173" s="104">
        <v>50</v>
      </c>
      <c r="K173" s="34"/>
      <c r="L173" s="199"/>
      <c r="M173" s="34"/>
      <c r="N173" s="104">
        <v>50</v>
      </c>
      <c r="O173" s="34"/>
      <c r="P173" s="104"/>
      <c r="Q173" s="34"/>
      <c r="R173" s="34"/>
      <c r="S173" s="34"/>
      <c r="T173" s="34"/>
      <c r="U173" s="34"/>
      <c r="V173" s="34"/>
      <c r="W173" s="34" t="s">
        <v>119</v>
      </c>
      <c r="X173" s="104" t="s">
        <v>120</v>
      </c>
      <c r="Y173" s="34" t="s">
        <v>120</v>
      </c>
      <c r="Z173" s="34" t="s">
        <v>120</v>
      </c>
      <c r="AA173" s="34" t="s">
        <v>120</v>
      </c>
      <c r="AB173" s="34" t="s">
        <v>120</v>
      </c>
      <c r="AC173" s="230">
        <v>26</v>
      </c>
      <c r="AD173" s="230">
        <v>95</v>
      </c>
      <c r="AE173" s="230">
        <v>230</v>
      </c>
      <c r="AF173" s="86" t="s">
        <v>154</v>
      </c>
      <c r="AG173" s="86" t="s">
        <v>766</v>
      </c>
      <c r="AH173" s="115"/>
    </row>
    <row r="174" s="6" customFormat="1" ht="27" customHeight="1" spans="1:34">
      <c r="A174" s="195">
        <v>40</v>
      </c>
      <c r="B174" s="34" t="s">
        <v>767</v>
      </c>
      <c r="C174" s="197" t="s">
        <v>768</v>
      </c>
      <c r="D174" s="34" t="s">
        <v>151</v>
      </c>
      <c r="E174" s="34" t="s">
        <v>165</v>
      </c>
      <c r="F174" s="34" t="s">
        <v>123</v>
      </c>
      <c r="G174" s="34" t="s">
        <v>151</v>
      </c>
      <c r="H174" s="34" t="s">
        <v>153</v>
      </c>
      <c r="I174" s="147">
        <v>20</v>
      </c>
      <c r="J174" s="147">
        <v>20</v>
      </c>
      <c r="K174" s="86"/>
      <c r="L174" s="34"/>
      <c r="M174" s="86"/>
      <c r="N174" s="147">
        <v>20</v>
      </c>
      <c r="O174" s="86"/>
      <c r="P174" s="147"/>
      <c r="Q174" s="86"/>
      <c r="R174" s="86"/>
      <c r="S174" s="86"/>
      <c r="T174" s="86"/>
      <c r="U174" s="86"/>
      <c r="V174" s="86"/>
      <c r="W174" s="34" t="s">
        <v>119</v>
      </c>
      <c r="X174" s="104" t="s">
        <v>120</v>
      </c>
      <c r="Y174" s="86" t="s">
        <v>101</v>
      </c>
      <c r="Z174" s="34" t="s">
        <v>120</v>
      </c>
      <c r="AA174" s="34" t="s">
        <v>120</v>
      </c>
      <c r="AB174" s="34" t="s">
        <v>120</v>
      </c>
      <c r="AC174" s="34">
        <v>58</v>
      </c>
      <c r="AD174" s="34">
        <v>268</v>
      </c>
      <c r="AE174" s="34">
        <v>268</v>
      </c>
      <c r="AF174" s="86" t="s">
        <v>154</v>
      </c>
      <c r="AG174" s="34" t="s">
        <v>769</v>
      </c>
      <c r="AH174" s="115"/>
    </row>
    <row r="175" s="6" customFormat="1" ht="24" customHeight="1" spans="1:34">
      <c r="A175" s="195">
        <v>41</v>
      </c>
      <c r="B175" s="34" t="s">
        <v>770</v>
      </c>
      <c r="C175" s="197" t="s">
        <v>771</v>
      </c>
      <c r="D175" s="34" t="s">
        <v>151</v>
      </c>
      <c r="E175" s="34" t="s">
        <v>669</v>
      </c>
      <c r="F175" s="34" t="s">
        <v>123</v>
      </c>
      <c r="G175" s="87" t="s">
        <v>151</v>
      </c>
      <c r="H175" s="87" t="s">
        <v>153</v>
      </c>
      <c r="I175" s="104">
        <v>10</v>
      </c>
      <c r="J175" s="104">
        <v>10</v>
      </c>
      <c r="K175" s="34"/>
      <c r="L175" s="34"/>
      <c r="M175" s="34"/>
      <c r="N175" s="104">
        <v>10</v>
      </c>
      <c r="O175" s="34"/>
      <c r="P175" s="104"/>
      <c r="Q175" s="34"/>
      <c r="R175" s="34"/>
      <c r="S175" s="34"/>
      <c r="T175" s="34"/>
      <c r="U175" s="34"/>
      <c r="V175" s="34"/>
      <c r="W175" s="34" t="s">
        <v>119</v>
      </c>
      <c r="X175" s="104" t="s">
        <v>120</v>
      </c>
      <c r="Y175" s="34" t="s">
        <v>101</v>
      </c>
      <c r="Z175" s="34" t="s">
        <v>120</v>
      </c>
      <c r="AA175" s="34" t="s">
        <v>120</v>
      </c>
      <c r="AB175" s="34" t="s">
        <v>120</v>
      </c>
      <c r="AC175" s="34">
        <v>130</v>
      </c>
      <c r="AD175" s="34">
        <v>410</v>
      </c>
      <c r="AE175" s="34">
        <v>40</v>
      </c>
      <c r="AF175" s="86" t="s">
        <v>154</v>
      </c>
      <c r="AG175" s="34" t="s">
        <v>772</v>
      </c>
      <c r="AH175" s="115"/>
    </row>
    <row r="176" s="6" customFormat="1" ht="25" customHeight="1" spans="1:34">
      <c r="A176" s="195">
        <v>42</v>
      </c>
      <c r="B176" s="34" t="s">
        <v>773</v>
      </c>
      <c r="C176" s="196" t="s">
        <v>774</v>
      </c>
      <c r="D176" s="34" t="s">
        <v>151</v>
      </c>
      <c r="E176" s="34" t="s">
        <v>477</v>
      </c>
      <c r="F176" s="34" t="s">
        <v>123</v>
      </c>
      <c r="G176" s="87" t="s">
        <v>151</v>
      </c>
      <c r="H176" s="87" t="s">
        <v>153</v>
      </c>
      <c r="I176" s="104">
        <v>24</v>
      </c>
      <c r="J176" s="104">
        <v>24</v>
      </c>
      <c r="K176" s="34"/>
      <c r="L176" s="34"/>
      <c r="M176" s="34"/>
      <c r="N176" s="104">
        <v>24</v>
      </c>
      <c r="O176" s="34"/>
      <c r="P176" s="104"/>
      <c r="Q176" s="34"/>
      <c r="R176" s="34"/>
      <c r="S176" s="34"/>
      <c r="T176" s="34"/>
      <c r="U176" s="34"/>
      <c r="V176" s="34"/>
      <c r="W176" s="34" t="s">
        <v>119</v>
      </c>
      <c r="X176" s="104" t="s">
        <v>120</v>
      </c>
      <c r="Y176" s="34" t="s">
        <v>101</v>
      </c>
      <c r="Z176" s="34" t="s">
        <v>120</v>
      </c>
      <c r="AA176" s="34" t="s">
        <v>120</v>
      </c>
      <c r="AB176" s="34" t="s">
        <v>120</v>
      </c>
      <c r="AC176" s="34">
        <v>99</v>
      </c>
      <c r="AD176" s="34">
        <v>396</v>
      </c>
      <c r="AE176" s="34">
        <v>834</v>
      </c>
      <c r="AF176" s="86" t="s">
        <v>154</v>
      </c>
      <c r="AG176" s="34" t="s">
        <v>775</v>
      </c>
      <c r="AH176" s="115"/>
    </row>
    <row r="177" s="6" customFormat="1" ht="31" customHeight="1" spans="1:34">
      <c r="A177" s="195">
        <v>43</v>
      </c>
      <c r="B177" s="34" t="s">
        <v>776</v>
      </c>
      <c r="C177" s="197" t="s">
        <v>777</v>
      </c>
      <c r="D177" s="34" t="s">
        <v>169</v>
      </c>
      <c r="E177" s="34" t="s">
        <v>450</v>
      </c>
      <c r="F177" s="34" t="s">
        <v>123</v>
      </c>
      <c r="G177" s="34" t="s">
        <v>169</v>
      </c>
      <c r="H177" s="34" t="s">
        <v>171</v>
      </c>
      <c r="I177" s="104">
        <v>60</v>
      </c>
      <c r="J177" s="104">
        <v>60</v>
      </c>
      <c r="K177" s="199"/>
      <c r="L177" s="34"/>
      <c r="M177" s="34"/>
      <c r="N177" s="104">
        <v>60</v>
      </c>
      <c r="O177" s="34"/>
      <c r="P177" s="104"/>
      <c r="Q177" s="34"/>
      <c r="R177" s="34"/>
      <c r="S177" s="34"/>
      <c r="T177" s="34"/>
      <c r="U177" s="34"/>
      <c r="V177" s="34"/>
      <c r="W177" s="34" t="s">
        <v>119</v>
      </c>
      <c r="X177" s="104" t="s">
        <v>120</v>
      </c>
      <c r="Y177" s="34" t="s">
        <v>101</v>
      </c>
      <c r="Z177" s="34" t="s">
        <v>120</v>
      </c>
      <c r="AA177" s="34" t="s">
        <v>120</v>
      </c>
      <c r="AB177" s="34" t="s">
        <v>120</v>
      </c>
      <c r="AC177" s="34">
        <v>51</v>
      </c>
      <c r="AD177" s="34">
        <v>168</v>
      </c>
      <c r="AE177" s="34">
        <v>480</v>
      </c>
      <c r="AF177" s="34" t="s">
        <v>778</v>
      </c>
      <c r="AG177" s="34" t="s">
        <v>779</v>
      </c>
      <c r="AH177" s="115"/>
    </row>
    <row r="178" s="6" customFormat="1" ht="38" customHeight="1" spans="1:34">
      <c r="A178" s="195">
        <v>44</v>
      </c>
      <c r="B178" s="198" t="s">
        <v>780</v>
      </c>
      <c r="C178" s="196" t="s">
        <v>781</v>
      </c>
      <c r="D178" s="34" t="s">
        <v>169</v>
      </c>
      <c r="E178" s="34" t="s">
        <v>782</v>
      </c>
      <c r="F178" s="34" t="s">
        <v>123</v>
      </c>
      <c r="G178" s="34" t="s">
        <v>169</v>
      </c>
      <c r="H178" s="34" t="s">
        <v>171</v>
      </c>
      <c r="I178" s="104">
        <v>118</v>
      </c>
      <c r="J178" s="104">
        <v>118</v>
      </c>
      <c r="K178" s="199"/>
      <c r="L178" s="218"/>
      <c r="M178" s="34"/>
      <c r="N178" s="104">
        <v>118</v>
      </c>
      <c r="O178" s="34"/>
      <c r="P178" s="104"/>
      <c r="Q178" s="34"/>
      <c r="R178" s="34"/>
      <c r="S178" s="34"/>
      <c r="T178" s="34"/>
      <c r="U178" s="34"/>
      <c r="V178" s="34"/>
      <c r="W178" s="34" t="s">
        <v>119</v>
      </c>
      <c r="X178" s="104" t="s">
        <v>120</v>
      </c>
      <c r="Y178" s="34" t="s">
        <v>120</v>
      </c>
      <c r="Z178" s="34" t="s">
        <v>120</v>
      </c>
      <c r="AA178" s="34" t="s">
        <v>120</v>
      </c>
      <c r="AB178" s="34" t="s">
        <v>120</v>
      </c>
      <c r="AC178" s="34">
        <v>58</v>
      </c>
      <c r="AD178" s="34">
        <v>240</v>
      </c>
      <c r="AE178" s="34">
        <v>768</v>
      </c>
      <c r="AF178" s="34" t="s">
        <v>778</v>
      </c>
      <c r="AG178" s="34" t="s">
        <v>783</v>
      </c>
      <c r="AH178" s="115"/>
    </row>
    <row r="179" s="6" customFormat="1" ht="26" customHeight="1" spans="1:34">
      <c r="A179" s="195">
        <v>45</v>
      </c>
      <c r="B179" s="34" t="s">
        <v>784</v>
      </c>
      <c r="C179" s="197" t="s">
        <v>785</v>
      </c>
      <c r="D179" s="34" t="s">
        <v>138</v>
      </c>
      <c r="E179" s="34" t="s">
        <v>759</v>
      </c>
      <c r="F179" s="34" t="s">
        <v>123</v>
      </c>
      <c r="G179" s="34" t="s">
        <v>138</v>
      </c>
      <c r="H179" s="34" t="s">
        <v>786</v>
      </c>
      <c r="I179" s="104">
        <v>30</v>
      </c>
      <c r="J179" s="104">
        <v>30</v>
      </c>
      <c r="K179" s="34"/>
      <c r="L179" s="34"/>
      <c r="M179" s="34"/>
      <c r="N179" s="104">
        <v>30</v>
      </c>
      <c r="O179" s="34"/>
      <c r="P179" s="104"/>
      <c r="Q179" s="34"/>
      <c r="R179" s="34"/>
      <c r="S179" s="34"/>
      <c r="T179" s="34"/>
      <c r="U179" s="34"/>
      <c r="V179" s="34"/>
      <c r="W179" s="34" t="s">
        <v>119</v>
      </c>
      <c r="X179" s="104" t="s">
        <v>120</v>
      </c>
      <c r="Y179" s="34" t="s">
        <v>120</v>
      </c>
      <c r="Z179" s="34" t="s">
        <v>120</v>
      </c>
      <c r="AA179" s="34" t="s">
        <v>120</v>
      </c>
      <c r="AB179" s="34" t="s">
        <v>120</v>
      </c>
      <c r="AC179" s="34">
        <v>100</v>
      </c>
      <c r="AD179" s="34">
        <v>483</v>
      </c>
      <c r="AE179" s="34">
        <v>360</v>
      </c>
      <c r="AF179" s="231" t="s">
        <v>154</v>
      </c>
      <c r="AG179" s="34" t="s">
        <v>787</v>
      </c>
      <c r="AH179" s="115"/>
    </row>
    <row r="180" s="6" customFormat="1" ht="44" customHeight="1" spans="1:34">
      <c r="A180" s="195">
        <v>46</v>
      </c>
      <c r="B180" s="199" t="s">
        <v>788</v>
      </c>
      <c r="C180" s="200" t="s">
        <v>789</v>
      </c>
      <c r="D180" s="34" t="s">
        <v>331</v>
      </c>
      <c r="E180" s="199" t="s">
        <v>342</v>
      </c>
      <c r="F180" s="34" t="s">
        <v>123</v>
      </c>
      <c r="G180" s="34" t="s">
        <v>331</v>
      </c>
      <c r="H180" s="34" t="s">
        <v>790</v>
      </c>
      <c r="I180" s="40">
        <v>33.02</v>
      </c>
      <c r="J180" s="40">
        <v>33.02</v>
      </c>
      <c r="K180" s="199"/>
      <c r="L180" s="199"/>
      <c r="M180" s="199"/>
      <c r="N180" s="40">
        <v>33.02</v>
      </c>
      <c r="O180" s="199"/>
      <c r="P180" s="40"/>
      <c r="Q180" s="199"/>
      <c r="R180" s="199"/>
      <c r="S180" s="199"/>
      <c r="T180" s="199"/>
      <c r="U180" s="199"/>
      <c r="V180" s="199"/>
      <c r="W180" s="34" t="s">
        <v>119</v>
      </c>
      <c r="X180" s="104" t="s">
        <v>120</v>
      </c>
      <c r="Y180" s="199" t="s">
        <v>101</v>
      </c>
      <c r="Z180" s="34" t="s">
        <v>120</v>
      </c>
      <c r="AA180" s="34" t="s">
        <v>120</v>
      </c>
      <c r="AB180" s="34" t="s">
        <v>120</v>
      </c>
      <c r="AC180" s="199">
        <v>26</v>
      </c>
      <c r="AD180" s="199">
        <v>104</v>
      </c>
      <c r="AE180" s="199">
        <v>150</v>
      </c>
      <c r="AF180" s="231" t="s">
        <v>154</v>
      </c>
      <c r="AG180" s="34" t="s">
        <v>791</v>
      </c>
      <c r="AH180" s="115"/>
    </row>
    <row r="181" s="6" customFormat="1" ht="27" customHeight="1" spans="1:34">
      <c r="A181" s="195">
        <v>47</v>
      </c>
      <c r="B181" s="34" t="s">
        <v>792</v>
      </c>
      <c r="C181" s="197" t="s">
        <v>793</v>
      </c>
      <c r="D181" s="34" t="s">
        <v>331</v>
      </c>
      <c r="E181" s="34" t="s">
        <v>794</v>
      </c>
      <c r="F181" s="34" t="s">
        <v>123</v>
      </c>
      <c r="G181" s="34" t="s">
        <v>331</v>
      </c>
      <c r="H181" s="34" t="s">
        <v>790</v>
      </c>
      <c r="I181" s="104">
        <v>15</v>
      </c>
      <c r="J181" s="104">
        <v>15</v>
      </c>
      <c r="K181" s="34"/>
      <c r="L181" s="34"/>
      <c r="M181" s="34"/>
      <c r="N181" s="104">
        <v>15</v>
      </c>
      <c r="O181" s="34"/>
      <c r="P181" s="104"/>
      <c r="Q181" s="34"/>
      <c r="R181" s="34"/>
      <c r="S181" s="34"/>
      <c r="T181" s="34"/>
      <c r="U181" s="34"/>
      <c r="V181" s="34"/>
      <c r="W181" s="34" t="s">
        <v>119</v>
      </c>
      <c r="X181" s="104" t="s">
        <v>120</v>
      </c>
      <c r="Y181" s="34" t="s">
        <v>120</v>
      </c>
      <c r="Z181" s="34" t="s">
        <v>120</v>
      </c>
      <c r="AA181" s="34" t="s">
        <v>120</v>
      </c>
      <c r="AB181" s="34" t="s">
        <v>120</v>
      </c>
      <c r="AC181" s="34">
        <v>264</v>
      </c>
      <c r="AD181" s="34">
        <v>1008</v>
      </c>
      <c r="AE181" s="34">
        <v>1510</v>
      </c>
      <c r="AF181" s="231" t="s">
        <v>154</v>
      </c>
      <c r="AG181" s="34" t="s">
        <v>795</v>
      </c>
      <c r="AH181" s="115"/>
    </row>
    <row r="182" s="6" customFormat="1" ht="32" customHeight="1" spans="1:34">
      <c r="A182" s="195">
        <v>48</v>
      </c>
      <c r="B182" s="197" t="s">
        <v>796</v>
      </c>
      <c r="C182" s="197" t="s">
        <v>797</v>
      </c>
      <c r="D182" s="34" t="s">
        <v>331</v>
      </c>
      <c r="E182" s="34" t="s">
        <v>798</v>
      </c>
      <c r="F182" s="34" t="s">
        <v>123</v>
      </c>
      <c r="G182" s="34" t="s">
        <v>331</v>
      </c>
      <c r="H182" s="34" t="s">
        <v>790</v>
      </c>
      <c r="I182" s="104">
        <v>35</v>
      </c>
      <c r="J182" s="104">
        <v>35</v>
      </c>
      <c r="K182" s="34"/>
      <c r="L182" s="34"/>
      <c r="M182" s="34"/>
      <c r="N182" s="104">
        <v>35</v>
      </c>
      <c r="O182" s="34"/>
      <c r="P182" s="104"/>
      <c r="Q182" s="34"/>
      <c r="R182" s="34"/>
      <c r="S182" s="34"/>
      <c r="T182" s="34"/>
      <c r="U182" s="34"/>
      <c r="V182" s="34"/>
      <c r="W182" s="34" t="s">
        <v>119</v>
      </c>
      <c r="X182" s="104" t="s">
        <v>120</v>
      </c>
      <c r="Y182" s="34" t="s">
        <v>120</v>
      </c>
      <c r="Z182" s="34" t="s">
        <v>120</v>
      </c>
      <c r="AA182" s="34" t="s">
        <v>120</v>
      </c>
      <c r="AB182" s="34" t="s">
        <v>120</v>
      </c>
      <c r="AC182" s="34">
        <v>7</v>
      </c>
      <c r="AD182" s="34">
        <v>23</v>
      </c>
      <c r="AE182" s="34">
        <v>94</v>
      </c>
      <c r="AF182" s="231" t="s">
        <v>154</v>
      </c>
      <c r="AG182" s="34" t="s">
        <v>799</v>
      </c>
      <c r="AH182" s="115"/>
    </row>
    <row r="183" s="5" customFormat="1" ht="45" customHeight="1" spans="1:34">
      <c r="A183" s="24" t="s">
        <v>54</v>
      </c>
      <c r="B183" s="25">
        <v>5</v>
      </c>
      <c r="C183" s="25"/>
      <c r="D183" s="25"/>
      <c r="E183" s="25"/>
      <c r="F183" s="25"/>
      <c r="G183" s="25"/>
      <c r="H183" s="25"/>
      <c r="I183" s="25">
        <f>SUM(I184:I188)</f>
        <v>942</v>
      </c>
      <c r="J183" s="25">
        <f t="shared" ref="J183:O183" si="15">SUM(J184:J188)</f>
        <v>182</v>
      </c>
      <c r="K183" s="25">
        <f t="shared" si="15"/>
        <v>0</v>
      </c>
      <c r="L183" s="25">
        <f t="shared" si="15"/>
        <v>182</v>
      </c>
      <c r="M183" s="25">
        <f t="shared" si="15"/>
        <v>0</v>
      </c>
      <c r="N183" s="25">
        <f t="shared" si="15"/>
        <v>0</v>
      </c>
      <c r="O183" s="25">
        <f t="shared" si="15"/>
        <v>760</v>
      </c>
      <c r="P183" s="25"/>
      <c r="Q183" s="25"/>
      <c r="R183" s="25"/>
      <c r="S183" s="25"/>
      <c r="T183" s="25"/>
      <c r="U183" s="25"/>
      <c r="V183" s="25"/>
      <c r="W183" s="25" t="s">
        <v>119</v>
      </c>
      <c r="X183" s="25" t="s">
        <v>101</v>
      </c>
      <c r="Y183" s="25" t="s">
        <v>120</v>
      </c>
      <c r="Z183" s="25" t="s">
        <v>120</v>
      </c>
      <c r="AA183" s="25" t="s">
        <v>120</v>
      </c>
      <c r="AB183" s="25" t="s">
        <v>120</v>
      </c>
      <c r="AC183" s="25">
        <v>450</v>
      </c>
      <c r="AD183" s="25">
        <v>1125</v>
      </c>
      <c r="AE183" s="25">
        <v>9500</v>
      </c>
      <c r="AF183" s="109" t="s">
        <v>800</v>
      </c>
      <c r="AG183" s="27" t="s">
        <v>801</v>
      </c>
      <c r="AH183" s="114"/>
    </row>
    <row r="184" s="5" customFormat="1" ht="47" customHeight="1" spans="1:34">
      <c r="A184" s="24" t="s">
        <v>124</v>
      </c>
      <c r="B184" s="25" t="s">
        <v>802</v>
      </c>
      <c r="C184" s="25" t="s">
        <v>803</v>
      </c>
      <c r="D184" s="25" t="s">
        <v>804</v>
      </c>
      <c r="E184" s="25" t="s">
        <v>805</v>
      </c>
      <c r="F184" s="25" t="s">
        <v>123</v>
      </c>
      <c r="G184" s="25" t="s">
        <v>128</v>
      </c>
      <c r="H184" s="25" t="s">
        <v>129</v>
      </c>
      <c r="I184" s="25">
        <v>760</v>
      </c>
      <c r="J184" s="25"/>
      <c r="K184" s="25"/>
      <c r="L184" s="25"/>
      <c r="M184" s="25"/>
      <c r="N184" s="25"/>
      <c r="O184" s="25">
        <v>760</v>
      </c>
      <c r="P184" s="25"/>
      <c r="Q184" s="25"/>
      <c r="R184" s="25"/>
      <c r="S184" s="25"/>
      <c r="T184" s="25"/>
      <c r="U184" s="25"/>
      <c r="V184" s="25"/>
      <c r="W184" s="25" t="s">
        <v>119</v>
      </c>
      <c r="X184" s="25" t="s">
        <v>101</v>
      </c>
      <c r="Y184" s="25" t="s">
        <v>120</v>
      </c>
      <c r="Z184" s="25" t="s">
        <v>120</v>
      </c>
      <c r="AA184" s="25" t="s">
        <v>120</v>
      </c>
      <c r="AB184" s="25" t="s">
        <v>120</v>
      </c>
      <c r="AC184" s="25">
        <v>450</v>
      </c>
      <c r="AD184" s="25">
        <v>1125</v>
      </c>
      <c r="AE184" s="25">
        <v>9500</v>
      </c>
      <c r="AF184" s="109" t="s">
        <v>800</v>
      </c>
      <c r="AG184" s="27" t="s">
        <v>801</v>
      </c>
      <c r="AH184" s="114"/>
    </row>
    <row r="185" s="5" customFormat="1" ht="81" customHeight="1" spans="1:34">
      <c r="A185" s="24" t="s">
        <v>132</v>
      </c>
      <c r="B185" s="28" t="s">
        <v>806</v>
      </c>
      <c r="C185" s="28" t="s">
        <v>807</v>
      </c>
      <c r="D185" s="28" t="s">
        <v>199</v>
      </c>
      <c r="E185" s="28" t="s">
        <v>808</v>
      </c>
      <c r="F185" s="25" t="s">
        <v>123</v>
      </c>
      <c r="G185" s="25" t="s">
        <v>128</v>
      </c>
      <c r="H185" s="25" t="s">
        <v>129</v>
      </c>
      <c r="I185" s="91">
        <v>56</v>
      </c>
      <c r="J185" s="91">
        <v>56</v>
      </c>
      <c r="K185" s="91"/>
      <c r="L185" s="91">
        <v>56</v>
      </c>
      <c r="M185" s="25"/>
      <c r="N185" s="25"/>
      <c r="O185" s="25"/>
      <c r="P185" s="25"/>
      <c r="Q185" s="25"/>
      <c r="R185" s="25"/>
      <c r="S185" s="25"/>
      <c r="T185" s="25"/>
      <c r="U185" s="25"/>
      <c r="V185" s="28"/>
      <c r="W185" s="25" t="s">
        <v>119</v>
      </c>
      <c r="X185" s="25" t="s">
        <v>101</v>
      </c>
      <c r="Y185" s="25" t="s">
        <v>120</v>
      </c>
      <c r="Z185" s="25" t="s">
        <v>120</v>
      </c>
      <c r="AA185" s="25" t="s">
        <v>120</v>
      </c>
      <c r="AB185" s="25" t="s">
        <v>120</v>
      </c>
      <c r="AC185" s="28">
        <v>760</v>
      </c>
      <c r="AD185" s="28">
        <v>1900</v>
      </c>
      <c r="AE185" s="25">
        <v>11230</v>
      </c>
      <c r="AF185" s="28" t="s">
        <v>809</v>
      </c>
      <c r="AG185" s="28" t="s">
        <v>809</v>
      </c>
      <c r="AH185" s="114"/>
    </row>
    <row r="186" s="5" customFormat="1" ht="41" customHeight="1" spans="1:34">
      <c r="A186" s="24" t="s">
        <v>135</v>
      </c>
      <c r="B186" s="28" t="s">
        <v>810</v>
      </c>
      <c r="C186" s="27" t="s">
        <v>811</v>
      </c>
      <c r="D186" s="28" t="s">
        <v>257</v>
      </c>
      <c r="E186" s="28" t="s">
        <v>263</v>
      </c>
      <c r="F186" s="25" t="s">
        <v>123</v>
      </c>
      <c r="G186" s="25" t="s">
        <v>128</v>
      </c>
      <c r="H186" s="25" t="s">
        <v>129</v>
      </c>
      <c r="I186" s="91">
        <v>70</v>
      </c>
      <c r="J186" s="91">
        <v>70</v>
      </c>
      <c r="K186" s="91"/>
      <c r="L186" s="91">
        <v>70</v>
      </c>
      <c r="M186" s="25"/>
      <c r="N186" s="25"/>
      <c r="O186" s="25"/>
      <c r="P186" s="25"/>
      <c r="Q186" s="25"/>
      <c r="R186" s="25"/>
      <c r="S186" s="25"/>
      <c r="T186" s="25"/>
      <c r="U186" s="25"/>
      <c r="V186" s="28"/>
      <c r="W186" s="25" t="s">
        <v>119</v>
      </c>
      <c r="X186" s="25" t="s">
        <v>101</v>
      </c>
      <c r="Y186" s="25" t="s">
        <v>101</v>
      </c>
      <c r="Z186" s="25" t="s">
        <v>120</v>
      </c>
      <c r="AA186" s="25" t="s">
        <v>120</v>
      </c>
      <c r="AB186" s="25" t="s">
        <v>120</v>
      </c>
      <c r="AC186" s="28">
        <v>60</v>
      </c>
      <c r="AD186" s="28">
        <v>150</v>
      </c>
      <c r="AE186" s="25">
        <v>1025</v>
      </c>
      <c r="AF186" s="27" t="s">
        <v>812</v>
      </c>
      <c r="AG186" s="27" t="s">
        <v>812</v>
      </c>
      <c r="AH186" s="114"/>
    </row>
    <row r="187" s="5" customFormat="1" ht="62" customHeight="1" spans="1:34">
      <c r="A187" s="24" t="s">
        <v>140</v>
      </c>
      <c r="B187" s="28" t="s">
        <v>813</v>
      </c>
      <c r="C187" s="72" t="s">
        <v>814</v>
      </c>
      <c r="D187" s="28" t="s">
        <v>151</v>
      </c>
      <c r="E187" s="28" t="s">
        <v>815</v>
      </c>
      <c r="F187" s="25" t="s">
        <v>123</v>
      </c>
      <c r="G187" s="25" t="s">
        <v>128</v>
      </c>
      <c r="H187" s="25" t="s">
        <v>129</v>
      </c>
      <c r="I187" s="91">
        <v>28</v>
      </c>
      <c r="J187" s="91">
        <v>28</v>
      </c>
      <c r="K187" s="219"/>
      <c r="L187" s="91">
        <v>28</v>
      </c>
      <c r="M187" s="25"/>
      <c r="N187" s="25"/>
      <c r="O187" s="25"/>
      <c r="P187" s="25"/>
      <c r="Q187" s="25"/>
      <c r="R187" s="25"/>
      <c r="S187" s="25"/>
      <c r="T187" s="25"/>
      <c r="U187" s="25"/>
      <c r="V187" s="28"/>
      <c r="W187" s="25" t="s">
        <v>119</v>
      </c>
      <c r="X187" s="25" t="s">
        <v>101</v>
      </c>
      <c r="Y187" s="25" t="s">
        <v>101</v>
      </c>
      <c r="Z187" s="25" t="s">
        <v>120</v>
      </c>
      <c r="AA187" s="25" t="s">
        <v>120</v>
      </c>
      <c r="AB187" s="25" t="s">
        <v>120</v>
      </c>
      <c r="AC187" s="28">
        <v>68</v>
      </c>
      <c r="AD187" s="28">
        <v>170</v>
      </c>
      <c r="AE187" s="25">
        <v>343</v>
      </c>
      <c r="AF187" s="28" t="s">
        <v>816</v>
      </c>
      <c r="AG187" s="28" t="s">
        <v>816</v>
      </c>
      <c r="AH187" s="114"/>
    </row>
    <row r="188" s="5" customFormat="1" ht="53" customHeight="1" spans="1:34">
      <c r="A188" s="24" t="s">
        <v>166</v>
      </c>
      <c r="B188" s="28" t="s">
        <v>817</v>
      </c>
      <c r="C188" s="72" t="s">
        <v>818</v>
      </c>
      <c r="D188" s="28" t="s">
        <v>151</v>
      </c>
      <c r="E188" s="28" t="s">
        <v>819</v>
      </c>
      <c r="F188" s="25" t="s">
        <v>123</v>
      </c>
      <c r="G188" s="25" t="s">
        <v>128</v>
      </c>
      <c r="H188" s="25" t="s">
        <v>129</v>
      </c>
      <c r="I188" s="91">
        <v>28</v>
      </c>
      <c r="J188" s="91">
        <v>28</v>
      </c>
      <c r="K188" s="91"/>
      <c r="L188" s="91">
        <v>28</v>
      </c>
      <c r="M188" s="25"/>
      <c r="N188" s="25"/>
      <c r="O188" s="25"/>
      <c r="P188" s="25"/>
      <c r="Q188" s="25"/>
      <c r="R188" s="25"/>
      <c r="S188" s="25"/>
      <c r="T188" s="25"/>
      <c r="U188" s="25"/>
      <c r="V188" s="28"/>
      <c r="W188" s="25" t="s">
        <v>119</v>
      </c>
      <c r="X188" s="25" t="s">
        <v>101</v>
      </c>
      <c r="Y188" s="25" t="s">
        <v>101</v>
      </c>
      <c r="Z188" s="25" t="s">
        <v>120</v>
      </c>
      <c r="AA188" s="25" t="s">
        <v>120</v>
      </c>
      <c r="AB188" s="25" t="s">
        <v>120</v>
      </c>
      <c r="AC188" s="28">
        <v>80</v>
      </c>
      <c r="AD188" s="28">
        <v>200</v>
      </c>
      <c r="AE188" s="25">
        <v>2023</v>
      </c>
      <c r="AF188" s="27" t="s">
        <v>820</v>
      </c>
      <c r="AG188" s="27" t="s">
        <v>820</v>
      </c>
      <c r="AH188" s="114"/>
    </row>
    <row r="189" ht="42" customHeight="1" spans="1:34">
      <c r="A189" s="22" t="s">
        <v>55</v>
      </c>
      <c r="B189" s="25">
        <v>6</v>
      </c>
      <c r="C189" s="25"/>
      <c r="D189" s="25"/>
      <c r="E189" s="25"/>
      <c r="F189" s="25"/>
      <c r="G189" s="25"/>
      <c r="H189" s="25"/>
      <c r="I189" s="25">
        <f>I190+I191+I195+I197</f>
        <v>3780.0954</v>
      </c>
      <c r="J189" s="25"/>
      <c r="K189" s="25"/>
      <c r="L189" s="25"/>
      <c r="M189" s="25"/>
      <c r="N189" s="25"/>
      <c r="O189" s="25">
        <f>O190+O191+O195+O197</f>
        <v>3780.0954</v>
      </c>
      <c r="P189" s="25"/>
      <c r="Q189" s="25"/>
      <c r="R189" s="25"/>
      <c r="S189" s="25"/>
      <c r="T189" s="25"/>
      <c r="U189" s="25"/>
      <c r="V189" s="25"/>
      <c r="W189" s="25"/>
      <c r="X189" s="25"/>
      <c r="Y189" s="25"/>
      <c r="Z189" s="25"/>
      <c r="AA189" s="25"/>
      <c r="AB189" s="25"/>
      <c r="AC189" s="25"/>
      <c r="AD189" s="25"/>
      <c r="AE189" s="25"/>
      <c r="AF189" s="25"/>
      <c r="AG189" s="25"/>
      <c r="AH189" s="114"/>
    </row>
    <row r="190" s="5" customFormat="1" ht="54" customHeight="1" spans="1:34">
      <c r="A190" s="29" t="s">
        <v>56</v>
      </c>
      <c r="B190" s="25" t="s">
        <v>821</v>
      </c>
      <c r="C190" s="25" t="s">
        <v>822</v>
      </c>
      <c r="D190" s="25" t="s">
        <v>823</v>
      </c>
      <c r="E190" s="25" t="s">
        <v>824</v>
      </c>
      <c r="F190" s="25" t="s">
        <v>123</v>
      </c>
      <c r="G190" s="25" t="s">
        <v>825</v>
      </c>
      <c r="H190" s="25" t="s">
        <v>826</v>
      </c>
      <c r="I190" s="25">
        <v>2878.3152</v>
      </c>
      <c r="J190" s="25">
        <v>0</v>
      </c>
      <c r="K190" s="25">
        <v>0</v>
      </c>
      <c r="L190" s="25">
        <v>0</v>
      </c>
      <c r="M190" s="25"/>
      <c r="N190" s="25"/>
      <c r="O190" s="25">
        <v>2878.3152</v>
      </c>
      <c r="P190" s="25">
        <v>0</v>
      </c>
      <c r="Q190" s="25">
        <v>0</v>
      </c>
      <c r="R190" s="25">
        <v>0</v>
      </c>
      <c r="S190" s="25">
        <v>0</v>
      </c>
      <c r="T190" s="25">
        <v>0</v>
      </c>
      <c r="U190" s="25">
        <v>0</v>
      </c>
      <c r="V190" s="25">
        <v>0</v>
      </c>
      <c r="W190" s="25" t="s">
        <v>100</v>
      </c>
      <c r="X190" s="25" t="s">
        <v>101</v>
      </c>
      <c r="Y190" s="25" t="s">
        <v>120</v>
      </c>
      <c r="Z190" s="25" t="s">
        <v>120</v>
      </c>
      <c r="AA190" s="25" t="s">
        <v>120</v>
      </c>
      <c r="AB190" s="25" t="s">
        <v>120</v>
      </c>
      <c r="AC190" s="25">
        <v>2140</v>
      </c>
      <c r="AD190" s="25">
        <v>5733</v>
      </c>
      <c r="AE190" s="25">
        <v>5733</v>
      </c>
      <c r="AF190" s="25" t="s">
        <v>827</v>
      </c>
      <c r="AG190" s="25" t="s">
        <v>828</v>
      </c>
      <c r="AH190" s="114"/>
    </row>
    <row r="191" s="5" customFormat="1" ht="49" customHeight="1" spans="1:34">
      <c r="A191" s="29" t="s">
        <v>57</v>
      </c>
      <c r="B191" s="25">
        <v>3</v>
      </c>
      <c r="C191" s="25"/>
      <c r="D191" s="25"/>
      <c r="E191" s="25"/>
      <c r="F191" s="25"/>
      <c r="G191" s="25"/>
      <c r="H191" s="25"/>
      <c r="I191" s="25">
        <f>I192+I193+I194</f>
        <v>797.9104</v>
      </c>
      <c r="J191" s="25"/>
      <c r="K191" s="25"/>
      <c r="L191" s="25"/>
      <c r="M191" s="25"/>
      <c r="N191" s="25"/>
      <c r="O191" s="25">
        <f>O192+O193+O194</f>
        <v>797.9104</v>
      </c>
      <c r="P191" s="25"/>
      <c r="Q191" s="25"/>
      <c r="R191" s="25"/>
      <c r="S191" s="25"/>
      <c r="T191" s="25"/>
      <c r="U191" s="25"/>
      <c r="V191" s="25"/>
      <c r="W191" s="25"/>
      <c r="X191" s="25"/>
      <c r="Y191" s="25"/>
      <c r="Z191" s="25"/>
      <c r="AA191" s="25"/>
      <c r="AB191" s="25"/>
      <c r="AC191" s="25"/>
      <c r="AD191" s="25"/>
      <c r="AE191" s="25"/>
      <c r="AF191" s="25"/>
      <c r="AG191" s="25"/>
      <c r="AH191" s="114"/>
    </row>
    <row r="192" s="5" customFormat="1" ht="49" customHeight="1" spans="1:34">
      <c r="A192" s="24" t="s">
        <v>124</v>
      </c>
      <c r="B192" s="25" t="s">
        <v>829</v>
      </c>
      <c r="C192" s="25" t="s">
        <v>830</v>
      </c>
      <c r="D192" s="25" t="s">
        <v>823</v>
      </c>
      <c r="E192" s="25" t="s">
        <v>824</v>
      </c>
      <c r="F192" s="25" t="s">
        <v>123</v>
      </c>
      <c r="G192" s="25" t="s">
        <v>825</v>
      </c>
      <c r="H192" s="25" t="s">
        <v>826</v>
      </c>
      <c r="I192" s="25">
        <v>247.9104</v>
      </c>
      <c r="J192" s="25">
        <v>0</v>
      </c>
      <c r="K192" s="25">
        <v>0</v>
      </c>
      <c r="L192" s="25">
        <v>0</v>
      </c>
      <c r="M192" s="25"/>
      <c r="N192" s="25"/>
      <c r="O192" s="25">
        <v>247.9104</v>
      </c>
      <c r="P192" s="25">
        <v>0</v>
      </c>
      <c r="Q192" s="25">
        <v>0</v>
      </c>
      <c r="R192" s="25">
        <v>0</v>
      </c>
      <c r="S192" s="25">
        <v>0</v>
      </c>
      <c r="T192" s="25">
        <v>0</v>
      </c>
      <c r="U192" s="25">
        <v>0</v>
      </c>
      <c r="V192" s="25">
        <v>0</v>
      </c>
      <c r="W192" s="25" t="s">
        <v>100</v>
      </c>
      <c r="X192" s="25" t="s">
        <v>101</v>
      </c>
      <c r="Y192" s="25" t="s">
        <v>120</v>
      </c>
      <c r="Z192" s="25" t="s">
        <v>120</v>
      </c>
      <c r="AA192" s="25" t="s">
        <v>120</v>
      </c>
      <c r="AB192" s="25" t="s">
        <v>120</v>
      </c>
      <c r="AC192" s="25">
        <v>356</v>
      </c>
      <c r="AD192" s="25">
        <v>383</v>
      </c>
      <c r="AE192" s="25">
        <v>383</v>
      </c>
      <c r="AF192" s="25" t="s">
        <v>827</v>
      </c>
      <c r="AG192" s="25" t="s">
        <v>831</v>
      </c>
      <c r="AH192" s="114"/>
    </row>
    <row r="193" s="5" customFormat="1" ht="49" customHeight="1" spans="1:34">
      <c r="A193" s="24" t="s">
        <v>132</v>
      </c>
      <c r="B193" s="25" t="s">
        <v>832</v>
      </c>
      <c r="C193" s="25" t="s">
        <v>833</v>
      </c>
      <c r="D193" s="25" t="s">
        <v>823</v>
      </c>
      <c r="E193" s="25" t="s">
        <v>824</v>
      </c>
      <c r="F193" s="25" t="s">
        <v>123</v>
      </c>
      <c r="G193" s="25" t="s">
        <v>825</v>
      </c>
      <c r="H193" s="25" t="s">
        <v>826</v>
      </c>
      <c r="I193" s="25">
        <v>325</v>
      </c>
      <c r="J193" s="25">
        <v>0</v>
      </c>
      <c r="K193" s="25">
        <v>0</v>
      </c>
      <c r="L193" s="25">
        <v>0</v>
      </c>
      <c r="M193" s="25"/>
      <c r="N193" s="25"/>
      <c r="O193" s="25">
        <v>325</v>
      </c>
      <c r="P193" s="25">
        <v>0</v>
      </c>
      <c r="Q193" s="25">
        <v>0</v>
      </c>
      <c r="R193" s="25">
        <v>0</v>
      </c>
      <c r="S193" s="25">
        <v>0</v>
      </c>
      <c r="T193" s="25">
        <v>0</v>
      </c>
      <c r="U193" s="25">
        <v>0</v>
      </c>
      <c r="V193" s="25">
        <v>0</v>
      </c>
      <c r="W193" s="25" t="s">
        <v>100</v>
      </c>
      <c r="X193" s="25" t="s">
        <v>101</v>
      </c>
      <c r="Y193" s="25" t="s">
        <v>120</v>
      </c>
      <c r="Z193" s="25" t="s">
        <v>120</v>
      </c>
      <c r="AA193" s="25" t="s">
        <v>120</v>
      </c>
      <c r="AB193" s="25" t="s">
        <v>120</v>
      </c>
      <c r="AC193" s="25"/>
      <c r="AD193" s="25">
        <v>4600</v>
      </c>
      <c r="AE193" s="25">
        <v>4600</v>
      </c>
      <c r="AF193" s="25" t="s">
        <v>834</v>
      </c>
      <c r="AG193" s="25" t="s">
        <v>835</v>
      </c>
      <c r="AH193" s="114"/>
    </row>
    <row r="194" s="5" customFormat="1" ht="49" customHeight="1" spans="1:34">
      <c r="A194" s="24" t="s">
        <v>135</v>
      </c>
      <c r="B194" s="25" t="s">
        <v>836</v>
      </c>
      <c r="C194" s="25" t="s">
        <v>837</v>
      </c>
      <c r="D194" s="25" t="s">
        <v>823</v>
      </c>
      <c r="E194" s="25" t="s">
        <v>824</v>
      </c>
      <c r="F194" s="25" t="s">
        <v>123</v>
      </c>
      <c r="G194" s="25" t="s">
        <v>825</v>
      </c>
      <c r="H194" s="25" t="s">
        <v>826</v>
      </c>
      <c r="I194" s="25">
        <v>225</v>
      </c>
      <c r="J194" s="25">
        <v>0</v>
      </c>
      <c r="K194" s="25">
        <v>0</v>
      </c>
      <c r="L194" s="25">
        <v>0</v>
      </c>
      <c r="M194" s="25"/>
      <c r="N194" s="25"/>
      <c r="O194" s="25">
        <v>225</v>
      </c>
      <c r="P194" s="25">
        <v>0</v>
      </c>
      <c r="Q194" s="25">
        <v>0</v>
      </c>
      <c r="R194" s="25">
        <v>0</v>
      </c>
      <c r="S194" s="25">
        <v>0</v>
      </c>
      <c r="T194" s="25">
        <v>0</v>
      </c>
      <c r="U194" s="25">
        <v>0</v>
      </c>
      <c r="V194" s="25">
        <v>0</v>
      </c>
      <c r="W194" s="25" t="s">
        <v>100</v>
      </c>
      <c r="X194" s="25" t="s">
        <v>101</v>
      </c>
      <c r="Y194" s="25" t="s">
        <v>120</v>
      </c>
      <c r="Z194" s="25" t="s">
        <v>120</v>
      </c>
      <c r="AA194" s="25" t="s">
        <v>120</v>
      </c>
      <c r="AB194" s="25" t="s">
        <v>120</v>
      </c>
      <c r="AC194" s="25"/>
      <c r="AD194" s="25">
        <v>2000</v>
      </c>
      <c r="AE194" s="25">
        <v>2000</v>
      </c>
      <c r="AF194" s="25" t="s">
        <v>834</v>
      </c>
      <c r="AG194" s="25" t="s">
        <v>838</v>
      </c>
      <c r="AH194" s="114"/>
    </row>
    <row r="195" s="5" customFormat="1" ht="61" customHeight="1" spans="1:34">
      <c r="A195" s="20" t="s">
        <v>58</v>
      </c>
      <c r="B195" s="109" t="s">
        <v>839</v>
      </c>
      <c r="C195" s="109" t="s">
        <v>840</v>
      </c>
      <c r="D195" s="134" t="s">
        <v>490</v>
      </c>
      <c r="E195" s="134" t="s">
        <v>491</v>
      </c>
      <c r="F195" s="134">
        <v>2021</v>
      </c>
      <c r="G195" s="134" t="s">
        <v>492</v>
      </c>
      <c r="H195" s="134" t="s">
        <v>841</v>
      </c>
      <c r="I195" s="134">
        <v>30</v>
      </c>
      <c r="J195" s="134"/>
      <c r="K195" s="134"/>
      <c r="L195" s="134"/>
      <c r="M195" s="134"/>
      <c r="N195" s="134"/>
      <c r="O195" s="134">
        <v>30</v>
      </c>
      <c r="P195" s="134"/>
      <c r="Q195" s="134"/>
      <c r="R195" s="134"/>
      <c r="S195" s="134"/>
      <c r="T195" s="134"/>
      <c r="U195" s="134"/>
      <c r="V195" s="134"/>
      <c r="W195" s="134" t="s">
        <v>119</v>
      </c>
      <c r="X195" s="134" t="s">
        <v>101</v>
      </c>
      <c r="Y195" s="134" t="s">
        <v>120</v>
      </c>
      <c r="Z195" s="134" t="s">
        <v>120</v>
      </c>
      <c r="AA195" s="134" t="s">
        <v>120</v>
      </c>
      <c r="AB195" s="134" t="s">
        <v>120</v>
      </c>
      <c r="AC195" s="134">
        <v>2500</v>
      </c>
      <c r="AD195" s="134">
        <v>6000</v>
      </c>
      <c r="AE195" s="134">
        <v>6000</v>
      </c>
      <c r="AF195" s="109" t="s">
        <v>842</v>
      </c>
      <c r="AG195" s="109" t="s">
        <v>843</v>
      </c>
      <c r="AH195" s="158"/>
    </row>
    <row r="196" ht="35.1" customHeight="1" spans="1:34">
      <c r="A196" s="29" t="s">
        <v>59</v>
      </c>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114"/>
    </row>
    <row r="197" s="5" customFormat="1" ht="57" customHeight="1" spans="1:34">
      <c r="A197" s="29" t="s">
        <v>60</v>
      </c>
      <c r="B197" s="25" t="s">
        <v>844</v>
      </c>
      <c r="C197" s="25" t="s">
        <v>845</v>
      </c>
      <c r="D197" s="25" t="s">
        <v>823</v>
      </c>
      <c r="E197" s="25" t="s">
        <v>824</v>
      </c>
      <c r="F197" s="25" t="s">
        <v>123</v>
      </c>
      <c r="G197" s="25" t="s">
        <v>825</v>
      </c>
      <c r="H197" s="25" t="s">
        <v>826</v>
      </c>
      <c r="I197" s="25">
        <v>73.8698</v>
      </c>
      <c r="J197" s="25">
        <v>0</v>
      </c>
      <c r="K197" s="25">
        <v>0</v>
      </c>
      <c r="L197" s="25">
        <v>0</v>
      </c>
      <c r="M197" s="25"/>
      <c r="N197" s="25"/>
      <c r="O197" s="25">
        <v>73.8698</v>
      </c>
      <c r="P197" s="25">
        <v>0</v>
      </c>
      <c r="Q197" s="25">
        <v>0</v>
      </c>
      <c r="R197" s="25">
        <v>0</v>
      </c>
      <c r="S197" s="25">
        <v>0</v>
      </c>
      <c r="T197" s="25">
        <v>0</v>
      </c>
      <c r="U197" s="25">
        <v>0</v>
      </c>
      <c r="V197" s="25">
        <v>0</v>
      </c>
      <c r="W197" s="25" t="s">
        <v>100</v>
      </c>
      <c r="X197" s="25" t="s">
        <v>101</v>
      </c>
      <c r="Y197" s="25" t="s">
        <v>120</v>
      </c>
      <c r="Z197" s="25" t="s">
        <v>120</v>
      </c>
      <c r="AA197" s="25" t="s">
        <v>120</v>
      </c>
      <c r="AB197" s="25" t="s">
        <v>120</v>
      </c>
      <c r="AC197" s="25">
        <v>197</v>
      </c>
      <c r="AD197" s="25">
        <v>702</v>
      </c>
      <c r="AE197" s="25">
        <v>702</v>
      </c>
      <c r="AF197" s="25" t="s">
        <v>827</v>
      </c>
      <c r="AG197" s="25" t="s">
        <v>846</v>
      </c>
      <c r="AH197" s="114"/>
    </row>
    <row r="198" ht="35.1" customHeight="1" spans="1:34">
      <c r="A198" s="22" t="s">
        <v>61</v>
      </c>
      <c r="B198" s="25">
        <f>B199+B252+B258</f>
        <v>63</v>
      </c>
      <c r="C198" s="25"/>
      <c r="D198" s="25"/>
      <c r="E198" s="25"/>
      <c r="F198" s="25"/>
      <c r="G198" s="25"/>
      <c r="H198" s="25"/>
      <c r="I198" s="25">
        <f>I199+I252+I258</f>
        <v>8134.66</v>
      </c>
      <c r="J198" s="25">
        <f t="shared" ref="J198:V198" si="16">J199+J252+J258</f>
        <v>4132.2</v>
      </c>
      <c r="K198" s="25">
        <f t="shared" si="16"/>
        <v>454</v>
      </c>
      <c r="L198" s="25">
        <f t="shared" si="16"/>
        <v>430</v>
      </c>
      <c r="M198" s="25">
        <f t="shared" si="16"/>
        <v>418.2</v>
      </c>
      <c r="N198" s="25">
        <f t="shared" si="16"/>
        <v>2830</v>
      </c>
      <c r="O198" s="25">
        <f t="shared" si="16"/>
        <v>4002.46</v>
      </c>
      <c r="P198" s="25">
        <f t="shared" si="16"/>
        <v>0</v>
      </c>
      <c r="Q198" s="25">
        <f t="shared" si="16"/>
        <v>0</v>
      </c>
      <c r="R198" s="25">
        <f t="shared" si="16"/>
        <v>0</v>
      </c>
      <c r="S198" s="25">
        <f t="shared" si="16"/>
        <v>0</v>
      </c>
      <c r="T198" s="25">
        <f t="shared" si="16"/>
        <v>0</v>
      </c>
      <c r="U198" s="25">
        <f t="shared" si="16"/>
        <v>0</v>
      </c>
      <c r="V198" s="25">
        <f t="shared" si="16"/>
        <v>0</v>
      </c>
      <c r="W198" s="25"/>
      <c r="X198" s="25"/>
      <c r="Y198" s="25"/>
      <c r="Z198" s="25"/>
      <c r="AA198" s="25"/>
      <c r="AB198" s="25"/>
      <c r="AC198" s="25"/>
      <c r="AD198" s="25"/>
      <c r="AE198" s="25"/>
      <c r="AF198" s="25"/>
      <c r="AG198" s="25"/>
      <c r="AH198" s="114"/>
    </row>
    <row r="199" ht="35.1" customHeight="1" spans="1:34">
      <c r="A199" s="29" t="s">
        <v>62</v>
      </c>
      <c r="B199" s="25">
        <v>49</v>
      </c>
      <c r="C199" s="25"/>
      <c r="D199" s="25"/>
      <c r="E199" s="25"/>
      <c r="F199" s="25"/>
      <c r="G199" s="25"/>
      <c r="H199" s="25"/>
      <c r="I199" s="25">
        <f>SUM(I200:I248)</f>
        <v>6527.66</v>
      </c>
      <c r="J199" s="25">
        <f t="shared" ref="J199:Q199" si="17">SUM(J200:J248)</f>
        <v>2525.2</v>
      </c>
      <c r="K199" s="25">
        <f t="shared" si="17"/>
        <v>374</v>
      </c>
      <c r="L199" s="25">
        <f t="shared" si="17"/>
        <v>0</v>
      </c>
      <c r="M199" s="25">
        <f t="shared" si="17"/>
        <v>418.2</v>
      </c>
      <c r="N199" s="25">
        <f t="shared" si="17"/>
        <v>1733</v>
      </c>
      <c r="O199" s="25">
        <f t="shared" si="17"/>
        <v>4002.46</v>
      </c>
      <c r="P199" s="25">
        <f t="shared" si="17"/>
        <v>0</v>
      </c>
      <c r="Q199" s="25">
        <f t="shared" si="17"/>
        <v>0</v>
      </c>
      <c r="R199" s="25"/>
      <c r="S199" s="25"/>
      <c r="T199" s="25"/>
      <c r="U199" s="25"/>
      <c r="V199" s="25"/>
      <c r="W199" s="25"/>
      <c r="X199" s="25"/>
      <c r="Y199" s="25"/>
      <c r="Z199" s="25"/>
      <c r="AA199" s="25"/>
      <c r="AB199" s="25"/>
      <c r="AC199" s="25"/>
      <c r="AD199" s="25"/>
      <c r="AE199" s="25"/>
      <c r="AF199" s="25"/>
      <c r="AG199" s="25"/>
      <c r="AH199" s="114"/>
    </row>
    <row r="200" s="5" customFormat="1" ht="54" customHeight="1" spans="1:34">
      <c r="A200" s="239">
        <v>1</v>
      </c>
      <c r="B200" s="97" t="s">
        <v>847</v>
      </c>
      <c r="C200" s="97" t="s">
        <v>848</v>
      </c>
      <c r="D200" s="97" t="s">
        <v>257</v>
      </c>
      <c r="E200" s="97" t="s">
        <v>708</v>
      </c>
      <c r="F200" s="25" t="s">
        <v>122</v>
      </c>
      <c r="G200" s="25" t="s">
        <v>849</v>
      </c>
      <c r="H200" s="25" t="s">
        <v>850</v>
      </c>
      <c r="I200" s="97">
        <v>400</v>
      </c>
      <c r="J200" s="97">
        <f t="shared" ref="J200:J208" si="18">I200-O200</f>
        <v>300</v>
      </c>
      <c r="K200" s="25"/>
      <c r="L200" s="25"/>
      <c r="M200" s="25"/>
      <c r="N200" s="25">
        <f>I200-O200</f>
        <v>300</v>
      </c>
      <c r="O200" s="97">
        <v>100</v>
      </c>
      <c r="P200" s="25"/>
      <c r="Q200" s="25"/>
      <c r="R200" s="25"/>
      <c r="S200" s="25"/>
      <c r="T200" s="25"/>
      <c r="U200" s="25"/>
      <c r="V200" s="240"/>
      <c r="W200" s="25" t="s">
        <v>119</v>
      </c>
      <c r="X200" s="25" t="s">
        <v>101</v>
      </c>
      <c r="Y200" s="25" t="s">
        <v>101</v>
      </c>
      <c r="Z200" s="25" t="s">
        <v>120</v>
      </c>
      <c r="AA200" s="25" t="s">
        <v>120</v>
      </c>
      <c r="AB200" s="25" t="s">
        <v>120</v>
      </c>
      <c r="AC200" s="240">
        <v>256</v>
      </c>
      <c r="AD200" s="240">
        <v>602</v>
      </c>
      <c r="AE200" s="97">
        <v>1801</v>
      </c>
      <c r="AF200" s="25" t="s">
        <v>851</v>
      </c>
      <c r="AG200" s="25" t="s">
        <v>852</v>
      </c>
      <c r="AH200" s="114"/>
    </row>
    <row r="201" s="5" customFormat="1" ht="49" customHeight="1" spans="1:34">
      <c r="A201" s="239">
        <v>2</v>
      </c>
      <c r="B201" s="97" t="s">
        <v>853</v>
      </c>
      <c r="C201" s="97" t="s">
        <v>854</v>
      </c>
      <c r="D201" s="97" t="s">
        <v>151</v>
      </c>
      <c r="E201" s="97" t="s">
        <v>477</v>
      </c>
      <c r="F201" s="25" t="s">
        <v>122</v>
      </c>
      <c r="G201" s="25" t="s">
        <v>849</v>
      </c>
      <c r="H201" s="25" t="s">
        <v>850</v>
      </c>
      <c r="I201" s="97">
        <v>61.08</v>
      </c>
      <c r="J201" s="97">
        <f t="shared" si="18"/>
        <v>40.72</v>
      </c>
      <c r="K201" s="25"/>
      <c r="L201" s="25"/>
      <c r="M201" s="25">
        <v>40.72</v>
      </c>
      <c r="N201" s="25"/>
      <c r="O201" s="97">
        <v>20.36</v>
      </c>
      <c r="P201" s="25"/>
      <c r="Q201" s="25"/>
      <c r="R201" s="25"/>
      <c r="S201" s="25"/>
      <c r="T201" s="25"/>
      <c r="U201" s="25"/>
      <c r="V201" s="240"/>
      <c r="W201" s="25" t="s">
        <v>119</v>
      </c>
      <c r="X201" s="25" t="s">
        <v>101</v>
      </c>
      <c r="Y201" s="25" t="s">
        <v>101</v>
      </c>
      <c r="Z201" s="25" t="s">
        <v>120</v>
      </c>
      <c r="AA201" s="25" t="s">
        <v>120</v>
      </c>
      <c r="AB201" s="25" t="s">
        <v>120</v>
      </c>
      <c r="AC201" s="240">
        <v>253</v>
      </c>
      <c r="AD201" s="240">
        <v>926</v>
      </c>
      <c r="AE201" s="97">
        <v>2765</v>
      </c>
      <c r="AF201" s="25" t="s">
        <v>851</v>
      </c>
      <c r="AG201" s="25" t="s">
        <v>852</v>
      </c>
      <c r="AH201" s="114"/>
    </row>
    <row r="202" s="5" customFormat="1" ht="40" customHeight="1" spans="1:34">
      <c r="A202" s="239">
        <v>3</v>
      </c>
      <c r="B202" s="97" t="s">
        <v>855</v>
      </c>
      <c r="C202" s="97" t="s">
        <v>856</v>
      </c>
      <c r="D202" s="97" t="s">
        <v>257</v>
      </c>
      <c r="E202" s="97" t="s">
        <v>857</v>
      </c>
      <c r="F202" s="25" t="s">
        <v>122</v>
      </c>
      <c r="G202" s="25" t="s">
        <v>849</v>
      </c>
      <c r="H202" s="25" t="s">
        <v>850</v>
      </c>
      <c r="I202" s="97">
        <v>27.18</v>
      </c>
      <c r="J202" s="97">
        <f t="shared" si="18"/>
        <v>18.12</v>
      </c>
      <c r="K202" s="25"/>
      <c r="L202" s="25"/>
      <c r="M202" s="25">
        <v>18.12</v>
      </c>
      <c r="N202" s="25"/>
      <c r="O202" s="97">
        <v>9.06</v>
      </c>
      <c r="P202" s="25"/>
      <c r="Q202" s="25"/>
      <c r="R202" s="25"/>
      <c r="S202" s="25"/>
      <c r="T202" s="25"/>
      <c r="U202" s="25"/>
      <c r="V202" s="97"/>
      <c r="W202" s="25" t="s">
        <v>119</v>
      </c>
      <c r="X202" s="25" t="s">
        <v>101</v>
      </c>
      <c r="Y202" s="25" t="s">
        <v>101</v>
      </c>
      <c r="Z202" s="25" t="s">
        <v>120</v>
      </c>
      <c r="AA202" s="25" t="s">
        <v>120</v>
      </c>
      <c r="AB202" s="25" t="s">
        <v>120</v>
      </c>
      <c r="AC202" s="97">
        <v>241</v>
      </c>
      <c r="AD202" s="97">
        <v>744</v>
      </c>
      <c r="AE202" s="97">
        <v>2144</v>
      </c>
      <c r="AF202" s="25" t="s">
        <v>851</v>
      </c>
      <c r="AG202" s="25" t="s">
        <v>852</v>
      </c>
      <c r="AH202" s="114"/>
    </row>
    <row r="203" s="5" customFormat="1" ht="40" customHeight="1" spans="1:34">
      <c r="A203" s="239">
        <v>4</v>
      </c>
      <c r="B203" s="97" t="s">
        <v>858</v>
      </c>
      <c r="C203" s="97" t="s">
        <v>859</v>
      </c>
      <c r="D203" s="240" t="s">
        <v>138</v>
      </c>
      <c r="E203" s="240" t="s">
        <v>860</v>
      </c>
      <c r="F203" s="25" t="s">
        <v>122</v>
      </c>
      <c r="G203" s="25" t="s">
        <v>849</v>
      </c>
      <c r="H203" s="25" t="s">
        <v>850</v>
      </c>
      <c r="I203" s="240">
        <v>48</v>
      </c>
      <c r="J203" s="97">
        <f t="shared" si="18"/>
        <v>32</v>
      </c>
      <c r="K203" s="25"/>
      <c r="L203" s="25"/>
      <c r="M203" s="25"/>
      <c r="N203" s="258">
        <f>I203-O203</f>
        <v>32</v>
      </c>
      <c r="O203" s="97">
        <v>16</v>
      </c>
      <c r="P203" s="25"/>
      <c r="Q203" s="25"/>
      <c r="R203" s="25"/>
      <c r="S203" s="25"/>
      <c r="T203" s="25"/>
      <c r="U203" s="25"/>
      <c r="V203" s="240"/>
      <c r="W203" s="25" t="s">
        <v>119</v>
      </c>
      <c r="X203" s="25" t="s">
        <v>101</v>
      </c>
      <c r="Y203" s="25" t="s">
        <v>101</v>
      </c>
      <c r="Z203" s="25" t="s">
        <v>120</v>
      </c>
      <c r="AA203" s="25" t="s">
        <v>120</v>
      </c>
      <c r="AB203" s="25" t="s">
        <v>120</v>
      </c>
      <c r="AC203" s="240">
        <v>244</v>
      </c>
      <c r="AD203" s="240">
        <v>611</v>
      </c>
      <c r="AE203" s="97">
        <v>1756</v>
      </c>
      <c r="AF203" s="25" t="s">
        <v>851</v>
      </c>
      <c r="AG203" s="25" t="s">
        <v>852</v>
      </c>
      <c r="AH203" s="114"/>
    </row>
    <row r="204" s="5" customFormat="1" ht="40" customHeight="1" spans="1:34">
      <c r="A204" s="239">
        <v>5</v>
      </c>
      <c r="B204" s="97" t="s">
        <v>861</v>
      </c>
      <c r="C204" s="97" t="s">
        <v>862</v>
      </c>
      <c r="D204" s="240" t="s">
        <v>376</v>
      </c>
      <c r="E204" s="240" t="s">
        <v>863</v>
      </c>
      <c r="F204" s="25" t="s">
        <v>122</v>
      </c>
      <c r="G204" s="25" t="s">
        <v>849</v>
      </c>
      <c r="H204" s="25" t="s">
        <v>850</v>
      </c>
      <c r="I204" s="240">
        <v>159.42</v>
      </c>
      <c r="J204" s="97">
        <f t="shared" si="18"/>
        <v>106.28</v>
      </c>
      <c r="K204" s="25"/>
      <c r="L204" s="25"/>
      <c r="M204" s="25">
        <v>106.28</v>
      </c>
      <c r="N204" s="25"/>
      <c r="O204" s="97">
        <v>53.14</v>
      </c>
      <c r="P204" s="25"/>
      <c r="Q204" s="25"/>
      <c r="R204" s="25"/>
      <c r="S204" s="25"/>
      <c r="T204" s="25"/>
      <c r="U204" s="25"/>
      <c r="V204" s="240"/>
      <c r="W204" s="25" t="s">
        <v>119</v>
      </c>
      <c r="X204" s="25" t="s">
        <v>101</v>
      </c>
      <c r="Y204" s="25" t="s">
        <v>101</v>
      </c>
      <c r="Z204" s="25" t="s">
        <v>120</v>
      </c>
      <c r="AA204" s="25" t="s">
        <v>120</v>
      </c>
      <c r="AB204" s="25" t="s">
        <v>120</v>
      </c>
      <c r="AC204" s="240">
        <v>15</v>
      </c>
      <c r="AD204" s="240">
        <v>78</v>
      </c>
      <c r="AE204" s="97">
        <v>216</v>
      </c>
      <c r="AF204" s="25" t="s">
        <v>851</v>
      </c>
      <c r="AG204" s="25" t="s">
        <v>852</v>
      </c>
      <c r="AH204" s="114"/>
    </row>
    <row r="205" s="5" customFormat="1" ht="40" customHeight="1" spans="1:34">
      <c r="A205" s="239">
        <v>6</v>
      </c>
      <c r="B205" s="97" t="s">
        <v>864</v>
      </c>
      <c r="C205" s="97" t="s">
        <v>865</v>
      </c>
      <c r="D205" s="97" t="s">
        <v>169</v>
      </c>
      <c r="E205" s="97" t="s">
        <v>450</v>
      </c>
      <c r="F205" s="25" t="s">
        <v>122</v>
      </c>
      <c r="G205" s="25" t="s">
        <v>849</v>
      </c>
      <c r="H205" s="25" t="s">
        <v>850</v>
      </c>
      <c r="I205" s="97">
        <v>21.12</v>
      </c>
      <c r="J205" s="97">
        <f t="shared" si="18"/>
        <v>14.08</v>
      </c>
      <c r="K205" s="25"/>
      <c r="L205" s="25"/>
      <c r="M205" s="25">
        <v>14.08</v>
      </c>
      <c r="N205" s="25"/>
      <c r="O205" s="97">
        <v>7.04</v>
      </c>
      <c r="P205" s="25"/>
      <c r="Q205" s="25"/>
      <c r="R205" s="25"/>
      <c r="S205" s="25"/>
      <c r="T205" s="25"/>
      <c r="U205" s="25"/>
      <c r="V205" s="97"/>
      <c r="W205" s="25" t="s">
        <v>119</v>
      </c>
      <c r="X205" s="25" t="s">
        <v>101</v>
      </c>
      <c r="Y205" s="25" t="s">
        <v>101</v>
      </c>
      <c r="Z205" s="25" t="s">
        <v>120</v>
      </c>
      <c r="AA205" s="25" t="s">
        <v>120</v>
      </c>
      <c r="AB205" s="25" t="s">
        <v>120</v>
      </c>
      <c r="AC205" s="97">
        <v>277</v>
      </c>
      <c r="AD205" s="97">
        <v>504</v>
      </c>
      <c r="AE205" s="97">
        <v>1608</v>
      </c>
      <c r="AF205" s="25" t="s">
        <v>851</v>
      </c>
      <c r="AG205" s="25" t="s">
        <v>852</v>
      </c>
      <c r="AH205" s="114"/>
    </row>
    <row r="206" s="5" customFormat="1" ht="40" customHeight="1" spans="1:34">
      <c r="A206" s="239">
        <v>7</v>
      </c>
      <c r="B206" s="97" t="s">
        <v>866</v>
      </c>
      <c r="C206" s="97" t="s">
        <v>867</v>
      </c>
      <c r="D206" s="97" t="s">
        <v>169</v>
      </c>
      <c r="E206" s="97" t="s">
        <v>450</v>
      </c>
      <c r="F206" s="25" t="s">
        <v>122</v>
      </c>
      <c r="G206" s="25" t="s">
        <v>849</v>
      </c>
      <c r="H206" s="25" t="s">
        <v>850</v>
      </c>
      <c r="I206" s="97">
        <v>57.36</v>
      </c>
      <c r="J206" s="97">
        <f t="shared" si="18"/>
        <v>38.24</v>
      </c>
      <c r="K206" s="25"/>
      <c r="L206" s="25"/>
      <c r="M206" s="25">
        <v>38.24</v>
      </c>
      <c r="N206" s="25"/>
      <c r="O206" s="97">
        <v>19.12</v>
      </c>
      <c r="P206" s="25"/>
      <c r="Q206" s="25"/>
      <c r="R206" s="25"/>
      <c r="S206" s="25"/>
      <c r="T206" s="25"/>
      <c r="U206" s="25"/>
      <c r="V206" s="97"/>
      <c r="W206" s="25" t="s">
        <v>119</v>
      </c>
      <c r="X206" s="25" t="s">
        <v>101</v>
      </c>
      <c r="Y206" s="25" t="s">
        <v>101</v>
      </c>
      <c r="Z206" s="25" t="s">
        <v>120</v>
      </c>
      <c r="AA206" s="25" t="s">
        <v>120</v>
      </c>
      <c r="AB206" s="25" t="s">
        <v>120</v>
      </c>
      <c r="AC206" s="97">
        <v>277</v>
      </c>
      <c r="AD206" s="97">
        <v>504</v>
      </c>
      <c r="AE206" s="97">
        <v>1608</v>
      </c>
      <c r="AF206" s="25" t="s">
        <v>851</v>
      </c>
      <c r="AG206" s="25" t="s">
        <v>852</v>
      </c>
      <c r="AH206" s="114"/>
    </row>
    <row r="207" s="5" customFormat="1" ht="40" customHeight="1" spans="1:34">
      <c r="A207" s="239">
        <v>8</v>
      </c>
      <c r="B207" s="97" t="s">
        <v>868</v>
      </c>
      <c r="C207" s="97" t="s">
        <v>869</v>
      </c>
      <c r="D207" s="97" t="s">
        <v>169</v>
      </c>
      <c r="E207" s="97" t="s">
        <v>445</v>
      </c>
      <c r="F207" s="25" t="s">
        <v>122</v>
      </c>
      <c r="G207" s="25" t="s">
        <v>849</v>
      </c>
      <c r="H207" s="25" t="s">
        <v>850</v>
      </c>
      <c r="I207" s="97">
        <v>34.8</v>
      </c>
      <c r="J207" s="97">
        <f t="shared" si="18"/>
        <v>23.2</v>
      </c>
      <c r="K207" s="25"/>
      <c r="L207" s="25"/>
      <c r="M207" s="25">
        <v>23.2</v>
      </c>
      <c r="N207" s="25"/>
      <c r="O207" s="97">
        <v>11.6</v>
      </c>
      <c r="P207" s="25"/>
      <c r="Q207" s="25"/>
      <c r="R207" s="25"/>
      <c r="S207" s="25"/>
      <c r="T207" s="25"/>
      <c r="U207" s="25"/>
      <c r="V207" s="97"/>
      <c r="W207" s="25" t="s">
        <v>119</v>
      </c>
      <c r="X207" s="25" t="s">
        <v>101</v>
      </c>
      <c r="Y207" s="25" t="s">
        <v>101</v>
      </c>
      <c r="Z207" s="25" t="s">
        <v>120</v>
      </c>
      <c r="AA207" s="25" t="s">
        <v>120</v>
      </c>
      <c r="AB207" s="25" t="s">
        <v>120</v>
      </c>
      <c r="AC207" s="97">
        <v>325</v>
      </c>
      <c r="AD207" s="97">
        <v>556</v>
      </c>
      <c r="AE207" s="97">
        <v>1689</v>
      </c>
      <c r="AF207" s="25" t="s">
        <v>851</v>
      </c>
      <c r="AG207" s="25" t="s">
        <v>852</v>
      </c>
      <c r="AH207" s="114"/>
    </row>
    <row r="208" s="5" customFormat="1" ht="52" customHeight="1" spans="1:34">
      <c r="A208" s="239">
        <v>9</v>
      </c>
      <c r="B208" s="97" t="s">
        <v>870</v>
      </c>
      <c r="C208" s="97" t="s">
        <v>871</v>
      </c>
      <c r="D208" s="97" t="s">
        <v>151</v>
      </c>
      <c r="E208" s="97" t="s">
        <v>872</v>
      </c>
      <c r="F208" s="25" t="s">
        <v>122</v>
      </c>
      <c r="G208" s="25" t="s">
        <v>849</v>
      </c>
      <c r="H208" s="25" t="s">
        <v>850</v>
      </c>
      <c r="I208" s="97">
        <v>146.34</v>
      </c>
      <c r="J208" s="97">
        <f t="shared" si="18"/>
        <v>97.56</v>
      </c>
      <c r="K208" s="25"/>
      <c r="L208" s="25"/>
      <c r="M208" s="25">
        <v>97.56</v>
      </c>
      <c r="N208" s="25"/>
      <c r="O208" s="97">
        <v>48.78</v>
      </c>
      <c r="P208" s="25"/>
      <c r="Q208" s="25"/>
      <c r="R208" s="25"/>
      <c r="S208" s="25"/>
      <c r="T208" s="25"/>
      <c r="U208" s="25"/>
      <c r="V208" s="97"/>
      <c r="W208" s="25" t="s">
        <v>119</v>
      </c>
      <c r="X208" s="25" t="s">
        <v>101</v>
      </c>
      <c r="Y208" s="25" t="s">
        <v>101</v>
      </c>
      <c r="Z208" s="25" t="s">
        <v>120</v>
      </c>
      <c r="AA208" s="25" t="s">
        <v>120</v>
      </c>
      <c r="AB208" s="25" t="s">
        <v>120</v>
      </c>
      <c r="AC208" s="97">
        <v>162</v>
      </c>
      <c r="AD208" s="97">
        <v>272</v>
      </c>
      <c r="AE208" s="97">
        <v>542</v>
      </c>
      <c r="AF208" s="25" t="s">
        <v>851</v>
      </c>
      <c r="AG208" s="25" t="s">
        <v>852</v>
      </c>
      <c r="AH208" s="114"/>
    </row>
    <row r="209" s="5" customFormat="1" ht="52" customHeight="1" spans="1:34">
      <c r="A209" s="239">
        <v>10</v>
      </c>
      <c r="B209" s="97" t="s">
        <v>873</v>
      </c>
      <c r="C209" s="97" t="s">
        <v>874</v>
      </c>
      <c r="D209" s="97" t="s">
        <v>199</v>
      </c>
      <c r="E209" s="97" t="s">
        <v>875</v>
      </c>
      <c r="F209" s="25" t="s">
        <v>122</v>
      </c>
      <c r="G209" s="25" t="s">
        <v>849</v>
      </c>
      <c r="H209" s="25" t="s">
        <v>850</v>
      </c>
      <c r="I209" s="97">
        <v>80</v>
      </c>
      <c r="J209" s="97">
        <v>80</v>
      </c>
      <c r="K209" s="25"/>
      <c r="L209" s="25"/>
      <c r="M209" s="25">
        <v>80</v>
      </c>
      <c r="N209" s="25"/>
      <c r="O209" s="97">
        <v>0</v>
      </c>
      <c r="P209" s="25"/>
      <c r="Q209" s="25"/>
      <c r="R209" s="25"/>
      <c r="S209" s="25"/>
      <c r="T209" s="25"/>
      <c r="U209" s="25"/>
      <c r="V209" s="25"/>
      <c r="W209" s="25" t="s">
        <v>119</v>
      </c>
      <c r="X209" s="25" t="s">
        <v>101</v>
      </c>
      <c r="Y209" s="25" t="s">
        <v>101</v>
      </c>
      <c r="Z209" s="25" t="s">
        <v>120</v>
      </c>
      <c r="AA209" s="25" t="s">
        <v>120</v>
      </c>
      <c r="AB209" s="25" t="s">
        <v>120</v>
      </c>
      <c r="AC209" s="97">
        <v>650</v>
      </c>
      <c r="AD209" s="97">
        <v>1912</v>
      </c>
      <c r="AE209" s="97">
        <v>2536</v>
      </c>
      <c r="AF209" s="25" t="s">
        <v>851</v>
      </c>
      <c r="AG209" s="25" t="s">
        <v>852</v>
      </c>
      <c r="AH209" s="114"/>
    </row>
    <row r="210" s="5" customFormat="1" ht="35.1" customHeight="1" spans="1:34">
      <c r="A210" s="239">
        <v>11</v>
      </c>
      <c r="B210" s="133" t="s">
        <v>876</v>
      </c>
      <c r="C210" s="120" t="s">
        <v>877</v>
      </c>
      <c r="D210" s="133" t="s">
        <v>188</v>
      </c>
      <c r="E210" s="133" t="s">
        <v>878</v>
      </c>
      <c r="F210" s="25" t="s">
        <v>122</v>
      </c>
      <c r="G210" s="25" t="s">
        <v>849</v>
      </c>
      <c r="H210" s="25" t="s">
        <v>850</v>
      </c>
      <c r="I210" s="205">
        <v>20</v>
      </c>
      <c r="J210" s="205">
        <v>20</v>
      </c>
      <c r="K210" s="205">
        <v>20</v>
      </c>
      <c r="L210" s="25"/>
      <c r="M210" s="25"/>
      <c r="N210" s="205"/>
      <c r="O210" s="25"/>
      <c r="P210" s="25"/>
      <c r="Q210" s="25"/>
      <c r="R210" s="25"/>
      <c r="S210" s="25"/>
      <c r="T210" s="25"/>
      <c r="U210" s="25"/>
      <c r="V210" s="25"/>
      <c r="W210" s="25" t="s">
        <v>119</v>
      </c>
      <c r="X210" s="25" t="s">
        <v>101</v>
      </c>
      <c r="Y210" s="25" t="s">
        <v>101</v>
      </c>
      <c r="Z210" s="25" t="s">
        <v>120</v>
      </c>
      <c r="AA210" s="25" t="s">
        <v>120</v>
      </c>
      <c r="AB210" s="25" t="s">
        <v>120</v>
      </c>
      <c r="AC210" s="133">
        <v>368</v>
      </c>
      <c r="AD210" s="133">
        <v>178</v>
      </c>
      <c r="AE210" s="97">
        <v>1059</v>
      </c>
      <c r="AF210" s="25" t="s">
        <v>851</v>
      </c>
      <c r="AG210" s="25" t="s">
        <v>852</v>
      </c>
      <c r="AH210" s="114"/>
    </row>
    <row r="211" s="5" customFormat="1" ht="35.1" customHeight="1" spans="1:34">
      <c r="A211" s="239">
        <v>12</v>
      </c>
      <c r="B211" s="133" t="s">
        <v>879</v>
      </c>
      <c r="C211" s="120" t="s">
        <v>880</v>
      </c>
      <c r="D211" s="133" t="s">
        <v>138</v>
      </c>
      <c r="E211" s="133" t="s">
        <v>860</v>
      </c>
      <c r="F211" s="114" t="s">
        <v>881</v>
      </c>
      <c r="G211" s="25" t="s">
        <v>849</v>
      </c>
      <c r="H211" s="25" t="s">
        <v>850</v>
      </c>
      <c r="I211" s="205">
        <v>13</v>
      </c>
      <c r="J211" s="205">
        <v>13</v>
      </c>
      <c r="K211" s="205">
        <v>13</v>
      </c>
      <c r="L211" s="114"/>
      <c r="M211" s="114"/>
      <c r="N211" s="205"/>
      <c r="O211" s="114"/>
      <c r="P211" s="114"/>
      <c r="Q211" s="114"/>
      <c r="R211" s="114"/>
      <c r="S211" s="114"/>
      <c r="T211" s="114"/>
      <c r="U211" s="114"/>
      <c r="V211" s="141"/>
      <c r="W211" s="141" t="s">
        <v>119</v>
      </c>
      <c r="X211" s="141" t="s">
        <v>101</v>
      </c>
      <c r="Y211" s="141" t="s">
        <v>101</v>
      </c>
      <c r="Z211" s="141" t="s">
        <v>120</v>
      </c>
      <c r="AA211" s="141" t="s">
        <v>120</v>
      </c>
      <c r="AB211" s="141" t="s">
        <v>120</v>
      </c>
      <c r="AC211" s="142">
        <v>611</v>
      </c>
      <c r="AD211" s="142">
        <v>224</v>
      </c>
      <c r="AE211" s="270">
        <v>1721</v>
      </c>
      <c r="AF211" s="141" t="s">
        <v>851</v>
      </c>
      <c r="AG211" s="141" t="s">
        <v>852</v>
      </c>
      <c r="AH211" s="114"/>
    </row>
    <row r="212" s="5" customFormat="1" ht="35.1" customHeight="1" spans="1:34">
      <c r="A212" s="239">
        <v>13</v>
      </c>
      <c r="B212" s="133" t="s">
        <v>882</v>
      </c>
      <c r="C212" s="120" t="s">
        <v>883</v>
      </c>
      <c r="D212" s="133" t="s">
        <v>331</v>
      </c>
      <c r="E212" s="133" t="s">
        <v>884</v>
      </c>
      <c r="F212" s="114" t="s">
        <v>881</v>
      </c>
      <c r="G212" s="25" t="s">
        <v>849</v>
      </c>
      <c r="H212" s="25" t="s">
        <v>850</v>
      </c>
      <c r="I212" s="205">
        <v>90</v>
      </c>
      <c r="J212" s="205">
        <v>90</v>
      </c>
      <c r="K212" s="205">
        <v>90</v>
      </c>
      <c r="L212" s="114"/>
      <c r="M212" s="114"/>
      <c r="N212" s="205"/>
      <c r="O212" s="114"/>
      <c r="P212" s="114"/>
      <c r="Q212" s="114"/>
      <c r="R212" s="114"/>
      <c r="S212" s="114"/>
      <c r="T212" s="114"/>
      <c r="U212" s="114"/>
      <c r="V212" s="141"/>
      <c r="W212" s="141" t="s">
        <v>119</v>
      </c>
      <c r="X212" s="141" t="s">
        <v>101</v>
      </c>
      <c r="Y212" s="141" t="s">
        <v>101</v>
      </c>
      <c r="Z212" s="141" t="s">
        <v>120</v>
      </c>
      <c r="AA212" s="141" t="s">
        <v>120</v>
      </c>
      <c r="AB212" s="141" t="s">
        <v>120</v>
      </c>
      <c r="AC212" s="142">
        <v>628</v>
      </c>
      <c r="AD212" s="142">
        <v>12</v>
      </c>
      <c r="AE212" s="270">
        <v>1789</v>
      </c>
      <c r="AF212" s="141" t="s">
        <v>851</v>
      </c>
      <c r="AG212" s="141" t="s">
        <v>852</v>
      </c>
      <c r="AH212" s="114"/>
    </row>
    <row r="213" s="11" customFormat="1" ht="29.25" spans="1:34">
      <c r="A213" s="239">
        <v>14</v>
      </c>
      <c r="B213" s="133" t="s">
        <v>885</v>
      </c>
      <c r="C213" s="120" t="s">
        <v>886</v>
      </c>
      <c r="D213" s="241" t="s">
        <v>151</v>
      </c>
      <c r="E213" s="133" t="s">
        <v>152</v>
      </c>
      <c r="F213" s="114" t="s">
        <v>881</v>
      </c>
      <c r="G213" s="25" t="s">
        <v>849</v>
      </c>
      <c r="H213" s="25" t="s">
        <v>850</v>
      </c>
      <c r="I213" s="205">
        <v>50</v>
      </c>
      <c r="J213" s="205">
        <v>50</v>
      </c>
      <c r="K213" s="205">
        <v>50</v>
      </c>
      <c r="L213" s="114"/>
      <c r="M213" s="114"/>
      <c r="N213" s="205"/>
      <c r="O213" s="114"/>
      <c r="P213" s="114"/>
      <c r="Q213" s="114"/>
      <c r="R213" s="114"/>
      <c r="S213" s="114"/>
      <c r="T213" s="114"/>
      <c r="U213" s="114"/>
      <c r="V213" s="141"/>
      <c r="W213" s="141" t="s">
        <v>119</v>
      </c>
      <c r="X213" s="141" t="s">
        <v>101</v>
      </c>
      <c r="Y213" s="141" t="s">
        <v>101</v>
      </c>
      <c r="Z213" s="141" t="s">
        <v>120</v>
      </c>
      <c r="AA213" s="141" t="s">
        <v>120</v>
      </c>
      <c r="AB213" s="141" t="s">
        <v>120</v>
      </c>
      <c r="AC213" s="142">
        <v>603</v>
      </c>
      <c r="AD213" s="142">
        <v>272</v>
      </c>
      <c r="AE213" s="270">
        <v>1599</v>
      </c>
      <c r="AF213" s="141" t="s">
        <v>851</v>
      </c>
      <c r="AG213" s="141" t="s">
        <v>852</v>
      </c>
      <c r="AH213" s="114"/>
    </row>
    <row r="214" s="11" customFormat="1" ht="29.25" spans="1:34">
      <c r="A214" s="239">
        <v>15</v>
      </c>
      <c r="B214" s="31" t="s">
        <v>887</v>
      </c>
      <c r="C214" s="171" t="s">
        <v>888</v>
      </c>
      <c r="D214" s="31" t="s">
        <v>268</v>
      </c>
      <c r="E214" s="31" t="s">
        <v>268</v>
      </c>
      <c r="F214" s="114" t="s">
        <v>881</v>
      </c>
      <c r="G214" s="25" t="s">
        <v>849</v>
      </c>
      <c r="H214" s="25" t="s">
        <v>850</v>
      </c>
      <c r="I214" s="202">
        <v>43</v>
      </c>
      <c r="J214" s="202">
        <v>43</v>
      </c>
      <c r="K214" s="202">
        <v>43</v>
      </c>
      <c r="L214" s="114"/>
      <c r="M214" s="114"/>
      <c r="N214" s="202"/>
      <c r="O214" s="114"/>
      <c r="P214" s="114"/>
      <c r="Q214" s="114"/>
      <c r="R214" s="114"/>
      <c r="S214" s="114"/>
      <c r="T214" s="114"/>
      <c r="U214" s="114"/>
      <c r="V214" s="141"/>
      <c r="W214" s="141" t="s">
        <v>119</v>
      </c>
      <c r="X214" s="141" t="s">
        <v>101</v>
      </c>
      <c r="Y214" s="141" t="s">
        <v>101</v>
      </c>
      <c r="Z214" s="141" t="s">
        <v>120</v>
      </c>
      <c r="AA214" s="141" t="s">
        <v>120</v>
      </c>
      <c r="AB214" s="141" t="s">
        <v>120</v>
      </c>
      <c r="AC214" s="142">
        <v>69</v>
      </c>
      <c r="AD214" s="165">
        <v>43</v>
      </c>
      <c r="AE214" s="270">
        <v>211</v>
      </c>
      <c r="AF214" s="141" t="s">
        <v>851</v>
      </c>
      <c r="AG214" s="141" t="s">
        <v>852</v>
      </c>
      <c r="AH214" s="114"/>
    </row>
    <row r="215" s="11" customFormat="1" ht="234" spans="1:34">
      <c r="A215" s="239">
        <v>16</v>
      </c>
      <c r="B215" s="133" t="s">
        <v>889</v>
      </c>
      <c r="C215" s="133" t="s">
        <v>890</v>
      </c>
      <c r="D215" s="133" t="s">
        <v>257</v>
      </c>
      <c r="E215" s="133" t="s">
        <v>263</v>
      </c>
      <c r="F215" s="114" t="s">
        <v>881</v>
      </c>
      <c r="G215" s="25" t="s">
        <v>849</v>
      </c>
      <c r="H215" s="25" t="s">
        <v>850</v>
      </c>
      <c r="I215" s="205">
        <v>29</v>
      </c>
      <c r="J215" s="205">
        <v>29</v>
      </c>
      <c r="K215" s="205">
        <v>29</v>
      </c>
      <c r="L215" s="114"/>
      <c r="M215" s="114"/>
      <c r="N215" s="205"/>
      <c r="O215" s="114"/>
      <c r="P215" s="114"/>
      <c r="Q215" s="114"/>
      <c r="R215" s="114"/>
      <c r="S215" s="114"/>
      <c r="T215" s="114"/>
      <c r="U215" s="114"/>
      <c r="V215" s="141"/>
      <c r="W215" s="141" t="s">
        <v>119</v>
      </c>
      <c r="X215" s="141" t="s">
        <v>101</v>
      </c>
      <c r="Y215" s="141" t="s">
        <v>101</v>
      </c>
      <c r="Z215" s="141" t="s">
        <v>120</v>
      </c>
      <c r="AA215" s="141" t="s">
        <v>120</v>
      </c>
      <c r="AB215" s="141" t="s">
        <v>120</v>
      </c>
      <c r="AC215" s="142">
        <v>300</v>
      </c>
      <c r="AD215" s="142">
        <v>60</v>
      </c>
      <c r="AE215" s="270">
        <v>1199</v>
      </c>
      <c r="AF215" s="141" t="s">
        <v>851</v>
      </c>
      <c r="AG215" s="141" t="s">
        <v>852</v>
      </c>
      <c r="AH215" s="114"/>
    </row>
    <row r="216" s="10" customFormat="1" ht="48" customHeight="1" spans="1:34">
      <c r="A216" s="239">
        <v>17</v>
      </c>
      <c r="B216" s="133" t="s">
        <v>891</v>
      </c>
      <c r="C216" s="133" t="s">
        <v>892</v>
      </c>
      <c r="D216" s="133" t="s">
        <v>538</v>
      </c>
      <c r="E216" s="133" t="s">
        <v>893</v>
      </c>
      <c r="F216" s="133" t="s">
        <v>894</v>
      </c>
      <c r="G216" s="133" t="s">
        <v>849</v>
      </c>
      <c r="H216" s="25" t="s">
        <v>850</v>
      </c>
      <c r="I216" s="133">
        <v>3000</v>
      </c>
      <c r="J216" s="133"/>
      <c r="K216" s="114"/>
      <c r="L216" s="114"/>
      <c r="M216" s="114"/>
      <c r="N216" s="133"/>
      <c r="O216" s="114">
        <v>3000</v>
      </c>
      <c r="P216" s="114"/>
      <c r="Q216" s="114"/>
      <c r="R216" s="114"/>
      <c r="S216" s="114"/>
      <c r="T216" s="114"/>
      <c r="U216" s="114"/>
      <c r="V216" s="141"/>
      <c r="W216" s="141" t="s">
        <v>119</v>
      </c>
      <c r="X216" s="141" t="s">
        <v>101</v>
      </c>
      <c r="Y216" s="141" t="s">
        <v>120</v>
      </c>
      <c r="Z216" s="141" t="s">
        <v>120</v>
      </c>
      <c r="AA216" s="141" t="s">
        <v>120</v>
      </c>
      <c r="AB216" s="141" t="s">
        <v>120</v>
      </c>
      <c r="AC216" s="141">
        <v>30</v>
      </c>
      <c r="AD216" s="141">
        <v>62</v>
      </c>
      <c r="AE216" s="141">
        <v>35624</v>
      </c>
      <c r="AF216" s="141" t="s">
        <v>851</v>
      </c>
      <c r="AG216" s="141" t="s">
        <v>852</v>
      </c>
      <c r="AH216" s="114"/>
    </row>
    <row r="217" s="5" customFormat="1" ht="36" customHeight="1" spans="1:34">
      <c r="A217" s="239">
        <v>18</v>
      </c>
      <c r="B217" s="133" t="s">
        <v>895</v>
      </c>
      <c r="C217" s="133" t="s">
        <v>896</v>
      </c>
      <c r="D217" s="133" t="s">
        <v>376</v>
      </c>
      <c r="E217" s="133" t="s">
        <v>897</v>
      </c>
      <c r="F217" s="133" t="s">
        <v>122</v>
      </c>
      <c r="G217" s="133" t="s">
        <v>849</v>
      </c>
      <c r="H217" s="25" t="s">
        <v>850</v>
      </c>
      <c r="I217" s="133">
        <v>160.36</v>
      </c>
      <c r="J217" s="133"/>
      <c r="K217" s="259"/>
      <c r="L217" s="259"/>
      <c r="M217" s="259"/>
      <c r="N217" s="133"/>
      <c r="O217" s="114">
        <v>160.36</v>
      </c>
      <c r="P217" s="259"/>
      <c r="Q217" s="259"/>
      <c r="R217" s="259"/>
      <c r="S217" s="259"/>
      <c r="T217" s="259"/>
      <c r="U217" s="259"/>
      <c r="V217" s="269"/>
      <c r="W217" s="269" t="s">
        <v>119</v>
      </c>
      <c r="X217" s="269" t="s">
        <v>101</v>
      </c>
      <c r="Y217" s="269" t="s">
        <v>120</v>
      </c>
      <c r="Z217" s="269" t="s">
        <v>120</v>
      </c>
      <c r="AA217" s="269" t="s">
        <v>120</v>
      </c>
      <c r="AB217" s="269" t="s">
        <v>120</v>
      </c>
      <c r="AC217" s="269">
        <v>81</v>
      </c>
      <c r="AD217" s="269">
        <v>256</v>
      </c>
      <c r="AE217" s="269">
        <v>423</v>
      </c>
      <c r="AF217" s="141" t="s">
        <v>851</v>
      </c>
      <c r="AG217" s="141" t="s">
        <v>852</v>
      </c>
      <c r="AH217" s="259"/>
    </row>
    <row r="218" s="5" customFormat="1" ht="29.25" spans="1:34">
      <c r="A218" s="239">
        <v>19</v>
      </c>
      <c r="B218" s="133" t="s">
        <v>898</v>
      </c>
      <c r="C218" s="133" t="s">
        <v>899</v>
      </c>
      <c r="D218" s="133" t="s">
        <v>900</v>
      </c>
      <c r="E218" s="133" t="s">
        <v>901</v>
      </c>
      <c r="F218" s="133" t="s">
        <v>122</v>
      </c>
      <c r="G218" s="133" t="s">
        <v>849</v>
      </c>
      <c r="H218" s="25" t="s">
        <v>850</v>
      </c>
      <c r="I218" s="133">
        <v>557</v>
      </c>
      <c r="J218" s="133"/>
      <c r="K218" s="260"/>
      <c r="L218" s="259"/>
      <c r="M218" s="259"/>
      <c r="N218" s="133"/>
      <c r="O218" s="114">
        <v>557</v>
      </c>
      <c r="P218" s="259"/>
      <c r="Q218" s="259"/>
      <c r="R218" s="259"/>
      <c r="S218" s="259"/>
      <c r="T218" s="259"/>
      <c r="U218" s="259"/>
      <c r="V218" s="269"/>
      <c r="W218" s="269" t="s">
        <v>119</v>
      </c>
      <c r="X218" s="269" t="s">
        <v>101</v>
      </c>
      <c r="Y218" s="269" t="s">
        <v>120</v>
      </c>
      <c r="Z218" s="269" t="s">
        <v>120</v>
      </c>
      <c r="AA218" s="269" t="s">
        <v>120</v>
      </c>
      <c r="AB218" s="269" t="s">
        <v>120</v>
      </c>
      <c r="AC218" s="269">
        <v>342</v>
      </c>
      <c r="AD218" s="269">
        <v>696</v>
      </c>
      <c r="AE218" s="269">
        <v>1245</v>
      </c>
      <c r="AF218" s="141" t="s">
        <v>851</v>
      </c>
      <c r="AG218" s="141" t="s">
        <v>852</v>
      </c>
      <c r="AH218" s="259"/>
    </row>
    <row r="219" s="5" customFormat="1" ht="58.5" spans="1:34">
      <c r="A219" s="239">
        <v>20</v>
      </c>
      <c r="B219" s="31" t="s">
        <v>902</v>
      </c>
      <c r="C219" s="31" t="s">
        <v>903</v>
      </c>
      <c r="D219" s="31" t="s">
        <v>349</v>
      </c>
      <c r="E219" s="31" t="s">
        <v>677</v>
      </c>
      <c r="F219" s="31" t="s">
        <v>122</v>
      </c>
      <c r="G219" s="31" t="s">
        <v>849</v>
      </c>
      <c r="H219" s="31" t="s">
        <v>850</v>
      </c>
      <c r="I219" s="31">
        <v>84</v>
      </c>
      <c r="J219" s="31">
        <v>84</v>
      </c>
      <c r="K219" s="31">
        <v>84</v>
      </c>
      <c r="L219" s="31"/>
      <c r="M219" s="31"/>
      <c r="N219" s="31"/>
      <c r="O219" s="31"/>
      <c r="P219" s="259"/>
      <c r="Q219" s="259"/>
      <c r="R219" s="259"/>
      <c r="S219" s="259"/>
      <c r="T219" s="259"/>
      <c r="U219" s="259"/>
      <c r="V219" s="259"/>
      <c r="W219" s="141" t="s">
        <v>119</v>
      </c>
      <c r="X219" s="141" t="s">
        <v>101</v>
      </c>
      <c r="Y219" s="141" t="s">
        <v>120</v>
      </c>
      <c r="Z219" s="141" t="s">
        <v>120</v>
      </c>
      <c r="AA219" s="141" t="s">
        <v>120</v>
      </c>
      <c r="AB219" s="141" t="s">
        <v>120</v>
      </c>
      <c r="AC219" s="141">
        <v>25</v>
      </c>
      <c r="AD219" s="141">
        <v>323</v>
      </c>
      <c r="AE219" s="141">
        <v>115</v>
      </c>
      <c r="AF219" s="141" t="s">
        <v>851</v>
      </c>
      <c r="AG219" s="141" t="s">
        <v>852</v>
      </c>
      <c r="AH219" s="259"/>
    </row>
    <row r="220" s="5" customFormat="1" ht="39" spans="1:34">
      <c r="A220" s="239">
        <v>21</v>
      </c>
      <c r="B220" s="133" t="s">
        <v>904</v>
      </c>
      <c r="C220" s="31" t="s">
        <v>905</v>
      </c>
      <c r="D220" s="31" t="s">
        <v>376</v>
      </c>
      <c r="E220" s="31" t="s">
        <v>735</v>
      </c>
      <c r="F220" s="31" t="s">
        <v>122</v>
      </c>
      <c r="G220" s="31" t="s">
        <v>849</v>
      </c>
      <c r="H220" s="31" t="s">
        <v>850</v>
      </c>
      <c r="I220" s="31">
        <v>45</v>
      </c>
      <c r="J220" s="31">
        <v>45</v>
      </c>
      <c r="K220" s="31">
        <v>45</v>
      </c>
      <c r="L220" s="31"/>
      <c r="M220" s="31"/>
      <c r="N220" s="31"/>
      <c r="O220" s="31"/>
      <c r="P220" s="114"/>
      <c r="Q220" s="114"/>
      <c r="R220" s="114"/>
      <c r="S220" s="114"/>
      <c r="T220" s="114"/>
      <c r="U220" s="114"/>
      <c r="V220" s="114"/>
      <c r="W220" s="141" t="s">
        <v>119</v>
      </c>
      <c r="X220" s="141" t="s">
        <v>101</v>
      </c>
      <c r="Y220" s="141" t="s">
        <v>120</v>
      </c>
      <c r="Z220" s="141" t="s">
        <v>120</v>
      </c>
      <c r="AA220" s="141" t="s">
        <v>120</v>
      </c>
      <c r="AB220" s="141" t="s">
        <v>120</v>
      </c>
      <c r="AC220" s="141">
        <v>23</v>
      </c>
      <c r="AD220" s="141">
        <v>213</v>
      </c>
      <c r="AE220" s="141">
        <v>87</v>
      </c>
      <c r="AF220" s="141" t="s">
        <v>851</v>
      </c>
      <c r="AG220" s="141" t="s">
        <v>852</v>
      </c>
      <c r="AH220" s="114"/>
    </row>
    <row r="221" s="6" customFormat="1" ht="31" customHeight="1" spans="1:34">
      <c r="A221" s="242">
        <v>22</v>
      </c>
      <c r="B221" s="199" t="s">
        <v>906</v>
      </c>
      <c r="C221" s="243" t="s">
        <v>907</v>
      </c>
      <c r="D221" s="199" t="s">
        <v>138</v>
      </c>
      <c r="E221" s="199" t="s">
        <v>908</v>
      </c>
      <c r="F221" s="34" t="s">
        <v>123</v>
      </c>
      <c r="G221" s="115" t="s">
        <v>138</v>
      </c>
      <c r="H221" s="115" t="s">
        <v>760</v>
      </c>
      <c r="I221" s="261">
        <v>40</v>
      </c>
      <c r="J221" s="261">
        <v>40</v>
      </c>
      <c r="K221" s="199"/>
      <c r="L221" s="261"/>
      <c r="M221" s="199"/>
      <c r="N221" s="261">
        <v>40</v>
      </c>
      <c r="O221" s="199"/>
      <c r="P221" s="199"/>
      <c r="Q221" s="199"/>
      <c r="R221" s="199"/>
      <c r="S221" s="199"/>
      <c r="T221" s="199"/>
      <c r="U221" s="199"/>
      <c r="V221" s="199"/>
      <c r="W221" s="199" t="s">
        <v>119</v>
      </c>
      <c r="X221" s="104" t="s">
        <v>120</v>
      </c>
      <c r="Y221" s="199" t="s">
        <v>101</v>
      </c>
      <c r="Z221" s="199" t="s">
        <v>120</v>
      </c>
      <c r="AA221" s="199" t="s">
        <v>120</v>
      </c>
      <c r="AB221" s="199" t="s">
        <v>120</v>
      </c>
      <c r="AC221" s="271">
        <v>100</v>
      </c>
      <c r="AD221" s="199">
        <v>390</v>
      </c>
      <c r="AE221" s="271">
        <v>100</v>
      </c>
      <c r="AF221" s="87" t="s">
        <v>909</v>
      </c>
      <c r="AG221" s="199" t="s">
        <v>910</v>
      </c>
      <c r="AH221" s="115"/>
    </row>
    <row r="222" s="6" customFormat="1" ht="26" customHeight="1" spans="1:34">
      <c r="A222" s="242">
        <v>23</v>
      </c>
      <c r="B222" s="199" t="s">
        <v>911</v>
      </c>
      <c r="C222" s="243" t="s">
        <v>912</v>
      </c>
      <c r="D222" s="199" t="s">
        <v>138</v>
      </c>
      <c r="E222" s="199" t="s">
        <v>657</v>
      </c>
      <c r="F222" s="199" t="s">
        <v>123</v>
      </c>
      <c r="G222" s="115" t="s">
        <v>138</v>
      </c>
      <c r="H222" s="115" t="s">
        <v>760</v>
      </c>
      <c r="I222" s="246">
        <v>120</v>
      </c>
      <c r="J222" s="246">
        <v>120</v>
      </c>
      <c r="K222" s="199"/>
      <c r="L222" s="246"/>
      <c r="M222" s="199"/>
      <c r="N222" s="246">
        <v>120</v>
      </c>
      <c r="O222" s="199"/>
      <c r="P222" s="199"/>
      <c r="Q222" s="199"/>
      <c r="R222" s="199"/>
      <c r="S222" s="199"/>
      <c r="T222" s="199"/>
      <c r="U222" s="199"/>
      <c r="V222" s="199"/>
      <c r="W222" s="199" t="s">
        <v>119</v>
      </c>
      <c r="X222" s="104" t="s">
        <v>120</v>
      </c>
      <c r="Y222" s="199" t="s">
        <v>101</v>
      </c>
      <c r="Z222" s="199" t="s">
        <v>120</v>
      </c>
      <c r="AA222" s="199" t="s">
        <v>120</v>
      </c>
      <c r="AB222" s="199" t="s">
        <v>120</v>
      </c>
      <c r="AC222" s="199">
        <v>225</v>
      </c>
      <c r="AD222" s="199">
        <v>878</v>
      </c>
      <c r="AE222" s="199">
        <v>960</v>
      </c>
      <c r="AF222" s="87" t="s">
        <v>909</v>
      </c>
      <c r="AG222" s="199" t="s">
        <v>913</v>
      </c>
      <c r="AH222" s="115"/>
    </row>
    <row r="223" s="6" customFormat="1" ht="33" customHeight="1" spans="1:34">
      <c r="A223" s="242">
        <v>24</v>
      </c>
      <c r="B223" s="199" t="s">
        <v>914</v>
      </c>
      <c r="C223" s="243" t="s">
        <v>915</v>
      </c>
      <c r="D223" s="199" t="s">
        <v>188</v>
      </c>
      <c r="E223" s="199" t="s">
        <v>916</v>
      </c>
      <c r="F223" s="34" t="s">
        <v>123</v>
      </c>
      <c r="G223" s="244" t="s">
        <v>188</v>
      </c>
      <c r="H223" s="199" t="s">
        <v>917</v>
      </c>
      <c r="I223" s="246">
        <v>25</v>
      </c>
      <c r="J223" s="246">
        <v>25</v>
      </c>
      <c r="K223" s="199"/>
      <c r="L223" s="246"/>
      <c r="M223" s="199"/>
      <c r="N223" s="246">
        <v>25</v>
      </c>
      <c r="O223" s="199"/>
      <c r="P223" s="199"/>
      <c r="Q223" s="199"/>
      <c r="R223" s="199"/>
      <c r="S223" s="199"/>
      <c r="T223" s="199"/>
      <c r="U223" s="199"/>
      <c r="V223" s="199"/>
      <c r="W223" s="199" t="s">
        <v>119</v>
      </c>
      <c r="X223" s="104" t="s">
        <v>120</v>
      </c>
      <c r="Y223" s="199" t="s">
        <v>101</v>
      </c>
      <c r="Z223" s="199" t="s">
        <v>120</v>
      </c>
      <c r="AA223" s="199" t="s">
        <v>120</v>
      </c>
      <c r="AB223" s="199" t="s">
        <v>120</v>
      </c>
      <c r="AC223" s="199">
        <v>555</v>
      </c>
      <c r="AD223" s="199">
        <v>2180</v>
      </c>
      <c r="AE223" s="199">
        <v>3645</v>
      </c>
      <c r="AF223" s="87" t="s">
        <v>909</v>
      </c>
      <c r="AG223" s="199" t="s">
        <v>918</v>
      </c>
      <c r="AH223" s="115"/>
    </row>
    <row r="224" s="6" customFormat="1" ht="41" customHeight="1" spans="1:34">
      <c r="A224" s="242">
        <v>25</v>
      </c>
      <c r="B224" s="199" t="s">
        <v>919</v>
      </c>
      <c r="C224" s="243" t="s">
        <v>920</v>
      </c>
      <c r="D224" s="199" t="s">
        <v>188</v>
      </c>
      <c r="E224" s="199" t="s">
        <v>916</v>
      </c>
      <c r="F224" s="34" t="s">
        <v>123</v>
      </c>
      <c r="G224" s="244" t="s">
        <v>188</v>
      </c>
      <c r="H224" s="199" t="s">
        <v>917</v>
      </c>
      <c r="I224" s="246">
        <v>45</v>
      </c>
      <c r="J224" s="246">
        <v>45</v>
      </c>
      <c r="K224" s="199"/>
      <c r="L224" s="246"/>
      <c r="M224" s="199"/>
      <c r="N224" s="246">
        <v>45</v>
      </c>
      <c r="O224" s="199"/>
      <c r="P224" s="199"/>
      <c r="Q224" s="199"/>
      <c r="R224" s="199"/>
      <c r="S224" s="199"/>
      <c r="T224" s="199"/>
      <c r="U224" s="199"/>
      <c r="V224" s="199"/>
      <c r="W224" s="199" t="s">
        <v>119</v>
      </c>
      <c r="X224" s="104" t="s">
        <v>120</v>
      </c>
      <c r="Y224" s="199" t="s">
        <v>101</v>
      </c>
      <c r="Z224" s="199" t="s">
        <v>120</v>
      </c>
      <c r="AA224" s="199" t="s">
        <v>120</v>
      </c>
      <c r="AB224" s="199" t="s">
        <v>120</v>
      </c>
      <c r="AC224" s="199">
        <v>127</v>
      </c>
      <c r="AD224" s="199">
        <v>494</v>
      </c>
      <c r="AE224" s="199">
        <v>1133</v>
      </c>
      <c r="AF224" s="87" t="s">
        <v>909</v>
      </c>
      <c r="AG224" s="199" t="s">
        <v>921</v>
      </c>
      <c r="AH224" s="115"/>
    </row>
    <row r="225" s="6" customFormat="1" ht="40.5" customHeight="1" spans="1:34">
      <c r="A225" s="242">
        <v>26</v>
      </c>
      <c r="B225" s="199" t="s">
        <v>922</v>
      </c>
      <c r="C225" s="243" t="s">
        <v>923</v>
      </c>
      <c r="D225" s="199" t="s">
        <v>188</v>
      </c>
      <c r="E225" s="199" t="s">
        <v>613</v>
      </c>
      <c r="F225" s="199" t="s">
        <v>123</v>
      </c>
      <c r="G225" s="244" t="s">
        <v>188</v>
      </c>
      <c r="H225" s="199" t="s">
        <v>917</v>
      </c>
      <c r="I225" s="246">
        <v>30</v>
      </c>
      <c r="J225" s="246">
        <v>30</v>
      </c>
      <c r="K225" s="199"/>
      <c r="L225" s="246"/>
      <c r="M225" s="199"/>
      <c r="N225" s="246">
        <v>30</v>
      </c>
      <c r="O225" s="199"/>
      <c r="P225" s="199"/>
      <c r="Q225" s="199"/>
      <c r="R225" s="199"/>
      <c r="S225" s="199"/>
      <c r="T225" s="199"/>
      <c r="U225" s="199"/>
      <c r="V225" s="199"/>
      <c r="W225" s="199" t="s">
        <v>119</v>
      </c>
      <c r="X225" s="104" t="s">
        <v>120</v>
      </c>
      <c r="Y225" s="199" t="s">
        <v>101</v>
      </c>
      <c r="Z225" s="199" t="s">
        <v>120</v>
      </c>
      <c r="AA225" s="199" t="s">
        <v>120</v>
      </c>
      <c r="AB225" s="199" t="s">
        <v>120</v>
      </c>
      <c r="AC225" s="199">
        <v>116</v>
      </c>
      <c r="AD225" s="199">
        <v>468</v>
      </c>
      <c r="AE225" s="199">
        <v>2139</v>
      </c>
      <c r="AF225" s="87" t="s">
        <v>909</v>
      </c>
      <c r="AG225" s="199" t="s">
        <v>924</v>
      </c>
      <c r="AH225" s="115"/>
    </row>
    <row r="226" s="6" customFormat="1" ht="40" customHeight="1" spans="1:34">
      <c r="A226" s="242">
        <v>27</v>
      </c>
      <c r="B226" s="199" t="s">
        <v>925</v>
      </c>
      <c r="C226" s="243" t="s">
        <v>926</v>
      </c>
      <c r="D226" s="199" t="s">
        <v>188</v>
      </c>
      <c r="E226" s="199" t="s">
        <v>927</v>
      </c>
      <c r="F226" s="34" t="s">
        <v>123</v>
      </c>
      <c r="G226" s="244" t="s">
        <v>188</v>
      </c>
      <c r="H226" s="199" t="s">
        <v>917</v>
      </c>
      <c r="I226" s="246">
        <v>63</v>
      </c>
      <c r="J226" s="246">
        <v>63</v>
      </c>
      <c r="K226" s="199"/>
      <c r="L226" s="246"/>
      <c r="M226" s="199"/>
      <c r="N226" s="246">
        <v>63</v>
      </c>
      <c r="O226" s="199"/>
      <c r="P226" s="199"/>
      <c r="Q226" s="199"/>
      <c r="R226" s="199"/>
      <c r="S226" s="199"/>
      <c r="T226" s="199"/>
      <c r="U226" s="199"/>
      <c r="V226" s="199"/>
      <c r="W226" s="199" t="s">
        <v>119</v>
      </c>
      <c r="X226" s="104" t="s">
        <v>120</v>
      </c>
      <c r="Y226" s="199" t="s">
        <v>101</v>
      </c>
      <c r="Z226" s="199" t="s">
        <v>120</v>
      </c>
      <c r="AA226" s="199" t="s">
        <v>120</v>
      </c>
      <c r="AB226" s="199" t="s">
        <v>120</v>
      </c>
      <c r="AC226" s="199">
        <v>428</v>
      </c>
      <c r="AD226" s="199">
        <v>698</v>
      </c>
      <c r="AE226" s="199">
        <v>2512</v>
      </c>
      <c r="AF226" s="87" t="s">
        <v>909</v>
      </c>
      <c r="AG226" s="199" t="s">
        <v>928</v>
      </c>
      <c r="AH226" s="115"/>
    </row>
    <row r="227" s="6" customFormat="1" ht="34" customHeight="1" spans="1:34">
      <c r="A227" s="242">
        <v>28</v>
      </c>
      <c r="B227" s="199" t="s">
        <v>929</v>
      </c>
      <c r="C227" s="243" t="s">
        <v>930</v>
      </c>
      <c r="D227" s="199" t="s">
        <v>349</v>
      </c>
      <c r="E227" s="199" t="s">
        <v>482</v>
      </c>
      <c r="F227" s="34" t="s">
        <v>123</v>
      </c>
      <c r="G227" s="245" t="s">
        <v>349</v>
      </c>
      <c r="H227" s="199" t="s">
        <v>416</v>
      </c>
      <c r="I227" s="246">
        <v>8</v>
      </c>
      <c r="J227" s="246">
        <v>8</v>
      </c>
      <c r="K227" s="199"/>
      <c r="L227" s="246"/>
      <c r="M227" s="199"/>
      <c r="N227" s="246">
        <v>8</v>
      </c>
      <c r="O227" s="199"/>
      <c r="P227" s="199"/>
      <c r="Q227" s="199"/>
      <c r="R227" s="199"/>
      <c r="S227" s="199"/>
      <c r="T227" s="199"/>
      <c r="U227" s="199"/>
      <c r="V227" s="199"/>
      <c r="W227" s="199" t="s">
        <v>119</v>
      </c>
      <c r="X227" s="104" t="s">
        <v>120</v>
      </c>
      <c r="Y227" s="199" t="s">
        <v>101</v>
      </c>
      <c r="Z227" s="199" t="s">
        <v>120</v>
      </c>
      <c r="AA227" s="199" t="s">
        <v>120</v>
      </c>
      <c r="AB227" s="199" t="s">
        <v>120</v>
      </c>
      <c r="AC227" s="199">
        <v>34</v>
      </c>
      <c r="AD227" s="199">
        <v>136</v>
      </c>
      <c r="AE227" s="199">
        <v>298</v>
      </c>
      <c r="AF227" s="87" t="s">
        <v>909</v>
      </c>
      <c r="AG227" s="199" t="s">
        <v>931</v>
      </c>
      <c r="AH227" s="115"/>
    </row>
    <row r="228" s="6" customFormat="1" ht="35.25" customHeight="1" spans="1:34">
      <c r="A228" s="242">
        <v>29</v>
      </c>
      <c r="B228" s="199" t="s">
        <v>932</v>
      </c>
      <c r="C228" s="243" t="s">
        <v>933</v>
      </c>
      <c r="D228" s="199" t="s">
        <v>349</v>
      </c>
      <c r="E228" s="199" t="s">
        <v>482</v>
      </c>
      <c r="F228" s="199" t="s">
        <v>123</v>
      </c>
      <c r="G228" s="245" t="s">
        <v>349</v>
      </c>
      <c r="H228" s="199" t="s">
        <v>416</v>
      </c>
      <c r="I228" s="246">
        <v>22</v>
      </c>
      <c r="J228" s="246">
        <v>22</v>
      </c>
      <c r="K228" s="199"/>
      <c r="L228" s="246"/>
      <c r="M228" s="199"/>
      <c r="N228" s="246">
        <v>22</v>
      </c>
      <c r="O228" s="199"/>
      <c r="P228" s="199"/>
      <c r="Q228" s="199"/>
      <c r="R228" s="199"/>
      <c r="S228" s="199"/>
      <c r="T228" s="199"/>
      <c r="U228" s="199"/>
      <c r="V228" s="199"/>
      <c r="W228" s="199" t="s">
        <v>119</v>
      </c>
      <c r="X228" s="104" t="s">
        <v>120</v>
      </c>
      <c r="Y228" s="199" t="s">
        <v>101</v>
      </c>
      <c r="Z228" s="199" t="s">
        <v>120</v>
      </c>
      <c r="AA228" s="199" t="s">
        <v>120</v>
      </c>
      <c r="AB228" s="199" t="s">
        <v>120</v>
      </c>
      <c r="AC228" s="199">
        <v>55</v>
      </c>
      <c r="AD228" s="199">
        <v>183</v>
      </c>
      <c r="AE228" s="199">
        <v>384</v>
      </c>
      <c r="AF228" s="87" t="s">
        <v>909</v>
      </c>
      <c r="AG228" s="199" t="s">
        <v>918</v>
      </c>
      <c r="AH228" s="115"/>
    </row>
    <row r="229" s="6" customFormat="1" ht="41.25" customHeight="1" spans="1:34">
      <c r="A229" s="242">
        <v>30</v>
      </c>
      <c r="B229" s="199" t="s">
        <v>934</v>
      </c>
      <c r="C229" s="243" t="s">
        <v>935</v>
      </c>
      <c r="D229" s="199" t="s">
        <v>349</v>
      </c>
      <c r="E229" s="199" t="s">
        <v>482</v>
      </c>
      <c r="F229" s="34" t="s">
        <v>123</v>
      </c>
      <c r="G229" s="245" t="s">
        <v>349</v>
      </c>
      <c r="H229" s="199" t="s">
        <v>416</v>
      </c>
      <c r="I229" s="246">
        <v>5</v>
      </c>
      <c r="J229" s="246">
        <v>5</v>
      </c>
      <c r="K229" s="199"/>
      <c r="L229" s="246"/>
      <c r="M229" s="199"/>
      <c r="N229" s="246">
        <v>5</v>
      </c>
      <c r="O229" s="199"/>
      <c r="P229" s="199"/>
      <c r="Q229" s="199"/>
      <c r="R229" s="199"/>
      <c r="S229" s="199"/>
      <c r="T229" s="199"/>
      <c r="U229" s="199"/>
      <c r="V229" s="199"/>
      <c r="W229" s="199" t="s">
        <v>119</v>
      </c>
      <c r="X229" s="104" t="s">
        <v>120</v>
      </c>
      <c r="Y229" s="199" t="s">
        <v>101</v>
      </c>
      <c r="Z229" s="199" t="s">
        <v>120</v>
      </c>
      <c r="AA229" s="199" t="s">
        <v>120</v>
      </c>
      <c r="AB229" s="199" t="s">
        <v>120</v>
      </c>
      <c r="AC229" s="199">
        <v>22</v>
      </c>
      <c r="AD229" s="199">
        <v>60</v>
      </c>
      <c r="AE229" s="199">
        <v>216</v>
      </c>
      <c r="AF229" s="87" t="s">
        <v>909</v>
      </c>
      <c r="AG229" s="199" t="s">
        <v>936</v>
      </c>
      <c r="AH229" s="115"/>
    </row>
    <row r="230" s="6" customFormat="1" ht="39" customHeight="1" spans="1:34">
      <c r="A230" s="242">
        <v>31</v>
      </c>
      <c r="B230" s="199" t="s">
        <v>937</v>
      </c>
      <c r="C230" s="243" t="s">
        <v>938</v>
      </c>
      <c r="D230" s="199" t="s">
        <v>349</v>
      </c>
      <c r="E230" s="199" t="s">
        <v>421</v>
      </c>
      <c r="F230" s="199" t="s">
        <v>123</v>
      </c>
      <c r="G230" s="245" t="s">
        <v>349</v>
      </c>
      <c r="H230" s="199" t="s">
        <v>416</v>
      </c>
      <c r="I230" s="246">
        <v>56</v>
      </c>
      <c r="J230" s="246">
        <v>56</v>
      </c>
      <c r="K230" s="199"/>
      <c r="L230" s="246"/>
      <c r="M230" s="199"/>
      <c r="N230" s="246">
        <v>56</v>
      </c>
      <c r="O230" s="199"/>
      <c r="P230" s="199"/>
      <c r="Q230" s="199"/>
      <c r="R230" s="199"/>
      <c r="S230" s="199"/>
      <c r="T230" s="199"/>
      <c r="U230" s="199"/>
      <c r="V230" s="199"/>
      <c r="W230" s="199" t="s">
        <v>119</v>
      </c>
      <c r="X230" s="104" t="s">
        <v>120</v>
      </c>
      <c r="Y230" s="199" t="s">
        <v>101</v>
      </c>
      <c r="Z230" s="199" t="s">
        <v>120</v>
      </c>
      <c r="AA230" s="199" t="s">
        <v>120</v>
      </c>
      <c r="AB230" s="199" t="s">
        <v>120</v>
      </c>
      <c r="AC230" s="199">
        <v>60</v>
      </c>
      <c r="AD230" s="199">
        <v>182</v>
      </c>
      <c r="AE230" s="199">
        <v>890</v>
      </c>
      <c r="AF230" s="87" t="s">
        <v>909</v>
      </c>
      <c r="AG230" s="199" t="s">
        <v>939</v>
      </c>
      <c r="AH230" s="115"/>
    </row>
    <row r="231" s="6" customFormat="1" ht="38.25" customHeight="1" spans="1:34">
      <c r="A231" s="242">
        <v>32</v>
      </c>
      <c r="B231" s="199" t="s">
        <v>940</v>
      </c>
      <c r="C231" s="243" t="s">
        <v>941</v>
      </c>
      <c r="D231" s="199" t="s">
        <v>349</v>
      </c>
      <c r="E231" s="199" t="s">
        <v>421</v>
      </c>
      <c r="F231" s="34" t="s">
        <v>123</v>
      </c>
      <c r="G231" s="245" t="s">
        <v>349</v>
      </c>
      <c r="H231" s="199" t="s">
        <v>416</v>
      </c>
      <c r="I231" s="246">
        <v>25</v>
      </c>
      <c r="J231" s="246">
        <v>25</v>
      </c>
      <c r="K231" s="199"/>
      <c r="L231" s="246"/>
      <c r="M231" s="199"/>
      <c r="N231" s="246">
        <v>25</v>
      </c>
      <c r="O231" s="199"/>
      <c r="P231" s="199"/>
      <c r="Q231" s="199"/>
      <c r="R231" s="199"/>
      <c r="S231" s="199"/>
      <c r="T231" s="199"/>
      <c r="U231" s="199"/>
      <c r="V231" s="199"/>
      <c r="W231" s="199" t="s">
        <v>119</v>
      </c>
      <c r="X231" s="104" t="s">
        <v>120</v>
      </c>
      <c r="Y231" s="199" t="s">
        <v>101</v>
      </c>
      <c r="Z231" s="199" t="s">
        <v>120</v>
      </c>
      <c r="AA231" s="199" t="s">
        <v>120</v>
      </c>
      <c r="AB231" s="199" t="s">
        <v>120</v>
      </c>
      <c r="AC231" s="199">
        <v>40</v>
      </c>
      <c r="AD231" s="199">
        <v>126</v>
      </c>
      <c r="AE231" s="199">
        <v>320</v>
      </c>
      <c r="AF231" s="87" t="s">
        <v>909</v>
      </c>
      <c r="AG231" s="199" t="s">
        <v>942</v>
      </c>
      <c r="AH231" s="115"/>
    </row>
    <row r="232" s="6" customFormat="1" ht="36.75" customHeight="1" spans="1:34">
      <c r="A232" s="242">
        <v>33</v>
      </c>
      <c r="B232" s="199" t="s">
        <v>943</v>
      </c>
      <c r="C232" s="243" t="s">
        <v>944</v>
      </c>
      <c r="D232" s="199" t="s">
        <v>349</v>
      </c>
      <c r="E232" s="199" t="s">
        <v>350</v>
      </c>
      <c r="F232" s="34" t="s">
        <v>123</v>
      </c>
      <c r="G232" s="245" t="s">
        <v>349</v>
      </c>
      <c r="H232" s="199" t="s">
        <v>416</v>
      </c>
      <c r="I232" s="246">
        <v>35</v>
      </c>
      <c r="J232" s="246">
        <v>35</v>
      </c>
      <c r="K232" s="199"/>
      <c r="L232" s="246"/>
      <c r="M232" s="199"/>
      <c r="N232" s="246">
        <v>35</v>
      </c>
      <c r="O232" s="199"/>
      <c r="P232" s="199"/>
      <c r="Q232" s="199"/>
      <c r="R232" s="199"/>
      <c r="S232" s="199"/>
      <c r="T232" s="199"/>
      <c r="U232" s="199"/>
      <c r="V232" s="199"/>
      <c r="W232" s="199" t="s">
        <v>119</v>
      </c>
      <c r="X232" s="104" t="s">
        <v>120</v>
      </c>
      <c r="Y232" s="199" t="s">
        <v>101</v>
      </c>
      <c r="Z232" s="199" t="s">
        <v>120</v>
      </c>
      <c r="AA232" s="199" t="s">
        <v>120</v>
      </c>
      <c r="AB232" s="199" t="s">
        <v>120</v>
      </c>
      <c r="AC232" s="199">
        <v>146</v>
      </c>
      <c r="AD232" s="199">
        <v>552</v>
      </c>
      <c r="AE232" s="199">
        <v>552</v>
      </c>
      <c r="AF232" s="87" t="s">
        <v>909</v>
      </c>
      <c r="AG232" s="199" t="s">
        <v>945</v>
      </c>
      <c r="AH232" s="115"/>
    </row>
    <row r="233" s="6" customFormat="1" ht="37.5" customHeight="1" spans="1:34">
      <c r="A233" s="242">
        <v>34</v>
      </c>
      <c r="B233" s="246" t="s">
        <v>946</v>
      </c>
      <c r="C233" s="243" t="s">
        <v>947</v>
      </c>
      <c r="D233" s="199" t="s">
        <v>376</v>
      </c>
      <c r="E233" s="199" t="s">
        <v>897</v>
      </c>
      <c r="F233" s="199" t="s">
        <v>123</v>
      </c>
      <c r="G233" s="199" t="s">
        <v>376</v>
      </c>
      <c r="H233" s="34" t="s">
        <v>457</v>
      </c>
      <c r="I233" s="262">
        <v>85</v>
      </c>
      <c r="J233" s="262">
        <v>85</v>
      </c>
      <c r="K233" s="199"/>
      <c r="L233" s="262"/>
      <c r="M233" s="199"/>
      <c r="N233" s="262">
        <v>85</v>
      </c>
      <c r="O233" s="199"/>
      <c r="P233" s="199"/>
      <c r="Q233" s="199"/>
      <c r="R233" s="199"/>
      <c r="S233" s="199"/>
      <c r="T233" s="199"/>
      <c r="U233" s="199"/>
      <c r="V233" s="199"/>
      <c r="W233" s="199" t="s">
        <v>119</v>
      </c>
      <c r="X233" s="104" t="s">
        <v>120</v>
      </c>
      <c r="Y233" s="199" t="s">
        <v>101</v>
      </c>
      <c r="Z233" s="199" t="s">
        <v>120</v>
      </c>
      <c r="AA233" s="199" t="s">
        <v>120</v>
      </c>
      <c r="AB233" s="199" t="s">
        <v>120</v>
      </c>
      <c r="AC233" s="230">
        <v>13</v>
      </c>
      <c r="AD233" s="230">
        <v>44</v>
      </c>
      <c r="AE233" s="230">
        <v>103</v>
      </c>
      <c r="AF233" s="87" t="s">
        <v>909</v>
      </c>
      <c r="AG233" s="199" t="s">
        <v>948</v>
      </c>
      <c r="AH233" s="115"/>
    </row>
    <row r="234" s="6" customFormat="1" ht="42" customHeight="1" spans="1:34">
      <c r="A234" s="242">
        <v>35</v>
      </c>
      <c r="B234" s="246" t="s">
        <v>949</v>
      </c>
      <c r="C234" s="243" t="s">
        <v>950</v>
      </c>
      <c r="D234" s="199" t="s">
        <v>376</v>
      </c>
      <c r="E234" s="199" t="s">
        <v>897</v>
      </c>
      <c r="F234" s="34" t="s">
        <v>123</v>
      </c>
      <c r="G234" s="199" t="s">
        <v>376</v>
      </c>
      <c r="H234" s="199" t="s">
        <v>463</v>
      </c>
      <c r="I234" s="262">
        <v>52</v>
      </c>
      <c r="J234" s="262">
        <v>52</v>
      </c>
      <c r="K234" s="87"/>
      <c r="L234" s="262"/>
      <c r="M234" s="87"/>
      <c r="N234" s="262">
        <v>52</v>
      </c>
      <c r="O234" s="87"/>
      <c r="P234" s="87"/>
      <c r="Q234" s="87"/>
      <c r="R234" s="87"/>
      <c r="S234" s="87"/>
      <c r="T234" s="87"/>
      <c r="U234" s="87"/>
      <c r="V234" s="87"/>
      <c r="W234" s="87" t="s">
        <v>119</v>
      </c>
      <c r="X234" s="104" t="s">
        <v>120</v>
      </c>
      <c r="Y234" s="199" t="s">
        <v>101</v>
      </c>
      <c r="Z234" s="199" t="s">
        <v>120</v>
      </c>
      <c r="AA234" s="199" t="s">
        <v>120</v>
      </c>
      <c r="AB234" s="199" t="s">
        <v>120</v>
      </c>
      <c r="AC234" s="230">
        <v>15</v>
      </c>
      <c r="AD234" s="230">
        <v>52</v>
      </c>
      <c r="AE234" s="230">
        <v>115</v>
      </c>
      <c r="AF234" s="87" t="s">
        <v>909</v>
      </c>
      <c r="AG234" s="199" t="s">
        <v>951</v>
      </c>
      <c r="AH234" s="115"/>
    </row>
    <row r="235" s="6" customFormat="1" ht="38.25" customHeight="1" spans="1:34">
      <c r="A235" s="242">
        <v>36</v>
      </c>
      <c r="B235" s="246" t="s">
        <v>952</v>
      </c>
      <c r="C235" s="243" t="s">
        <v>953</v>
      </c>
      <c r="D235" s="199" t="s">
        <v>376</v>
      </c>
      <c r="E235" s="199" t="s">
        <v>377</v>
      </c>
      <c r="F235" s="199" t="s">
        <v>123</v>
      </c>
      <c r="G235" s="199" t="s">
        <v>376</v>
      </c>
      <c r="H235" s="199" t="s">
        <v>463</v>
      </c>
      <c r="I235" s="262">
        <v>50</v>
      </c>
      <c r="J235" s="262">
        <v>50</v>
      </c>
      <c r="K235" s="87"/>
      <c r="L235" s="262"/>
      <c r="M235" s="87"/>
      <c r="N235" s="262">
        <v>50</v>
      </c>
      <c r="O235" s="87"/>
      <c r="P235" s="87"/>
      <c r="Q235" s="87"/>
      <c r="R235" s="87"/>
      <c r="S235" s="87"/>
      <c r="T235" s="87"/>
      <c r="U235" s="87"/>
      <c r="V235" s="87"/>
      <c r="W235" s="87" t="s">
        <v>119</v>
      </c>
      <c r="X235" s="104" t="s">
        <v>120</v>
      </c>
      <c r="Y235" s="199" t="s">
        <v>101</v>
      </c>
      <c r="Z235" s="199" t="s">
        <v>120</v>
      </c>
      <c r="AA235" s="199" t="s">
        <v>120</v>
      </c>
      <c r="AB235" s="199" t="s">
        <v>120</v>
      </c>
      <c r="AC235" s="230">
        <v>68</v>
      </c>
      <c r="AD235" s="230">
        <v>220</v>
      </c>
      <c r="AE235" s="230">
        <v>1190</v>
      </c>
      <c r="AF235" s="87" t="s">
        <v>909</v>
      </c>
      <c r="AG235" s="199" t="s">
        <v>954</v>
      </c>
      <c r="AH235" s="115"/>
    </row>
    <row r="236" s="6" customFormat="1" ht="38.25" customHeight="1" spans="1:34">
      <c r="A236" s="242">
        <v>37</v>
      </c>
      <c r="B236" s="40" t="s">
        <v>955</v>
      </c>
      <c r="C236" s="243" t="s">
        <v>956</v>
      </c>
      <c r="D236" s="199" t="s">
        <v>376</v>
      </c>
      <c r="E236" s="199" t="s">
        <v>377</v>
      </c>
      <c r="F236" s="34" t="s">
        <v>123</v>
      </c>
      <c r="G236" s="199" t="s">
        <v>376</v>
      </c>
      <c r="H236" s="199" t="s">
        <v>463</v>
      </c>
      <c r="I236" s="262">
        <v>15</v>
      </c>
      <c r="J236" s="262">
        <v>15</v>
      </c>
      <c r="K236" s="87"/>
      <c r="L236" s="262"/>
      <c r="M236" s="87"/>
      <c r="N236" s="262">
        <v>15</v>
      </c>
      <c r="O236" s="87"/>
      <c r="P236" s="87"/>
      <c r="Q236" s="87"/>
      <c r="R236" s="87"/>
      <c r="S236" s="87"/>
      <c r="T236" s="87"/>
      <c r="U236" s="87"/>
      <c r="V236" s="87"/>
      <c r="W236" s="87" t="s">
        <v>119</v>
      </c>
      <c r="X236" s="104" t="s">
        <v>120</v>
      </c>
      <c r="Y236" s="199" t="s">
        <v>101</v>
      </c>
      <c r="Z236" s="199" t="s">
        <v>120</v>
      </c>
      <c r="AA236" s="199" t="s">
        <v>120</v>
      </c>
      <c r="AB236" s="199" t="s">
        <v>120</v>
      </c>
      <c r="AC236" s="230">
        <v>187</v>
      </c>
      <c r="AD236" s="230">
        <v>360</v>
      </c>
      <c r="AE236" s="230">
        <v>1190</v>
      </c>
      <c r="AF236" s="87" t="s">
        <v>909</v>
      </c>
      <c r="AG236" s="199" t="s">
        <v>957</v>
      </c>
      <c r="AH236" s="115"/>
    </row>
    <row r="237" s="5" customFormat="1" ht="36" customHeight="1" spans="1:34">
      <c r="A237" s="242">
        <v>38</v>
      </c>
      <c r="B237" s="86" t="s">
        <v>958</v>
      </c>
      <c r="C237" s="197" t="s">
        <v>959</v>
      </c>
      <c r="D237" s="34" t="s">
        <v>376</v>
      </c>
      <c r="E237" s="34" t="s">
        <v>764</v>
      </c>
      <c r="F237" s="199" t="s">
        <v>123</v>
      </c>
      <c r="G237" s="34" t="s">
        <v>376</v>
      </c>
      <c r="H237" s="34" t="s">
        <v>457</v>
      </c>
      <c r="I237" s="263">
        <v>75</v>
      </c>
      <c r="J237" s="263">
        <v>75</v>
      </c>
      <c r="K237" s="34"/>
      <c r="L237" s="263"/>
      <c r="M237" s="87"/>
      <c r="N237" s="263">
        <v>75</v>
      </c>
      <c r="O237" s="87"/>
      <c r="P237" s="87"/>
      <c r="Q237" s="87"/>
      <c r="R237" s="87"/>
      <c r="S237" s="87"/>
      <c r="T237" s="87"/>
      <c r="U237" s="87"/>
      <c r="V237" s="87"/>
      <c r="W237" s="87" t="s">
        <v>119</v>
      </c>
      <c r="X237" s="87" t="s">
        <v>101</v>
      </c>
      <c r="Y237" s="87" t="s">
        <v>101</v>
      </c>
      <c r="Z237" s="199" t="s">
        <v>120</v>
      </c>
      <c r="AA237" s="199" t="s">
        <v>120</v>
      </c>
      <c r="AB237" s="199" t="s">
        <v>120</v>
      </c>
      <c r="AC237" s="87">
        <v>101</v>
      </c>
      <c r="AD237" s="87">
        <v>376</v>
      </c>
      <c r="AE237" s="87">
        <v>376</v>
      </c>
      <c r="AF237" s="87" t="s">
        <v>909</v>
      </c>
      <c r="AG237" s="87" t="s">
        <v>960</v>
      </c>
      <c r="AH237" s="272"/>
    </row>
    <row r="238" s="6" customFormat="1" ht="30" customHeight="1" spans="1:34">
      <c r="A238" s="242">
        <v>39</v>
      </c>
      <c r="B238" s="247" t="s">
        <v>961</v>
      </c>
      <c r="C238" s="247" t="s">
        <v>962</v>
      </c>
      <c r="D238" s="247" t="s">
        <v>169</v>
      </c>
      <c r="E238" s="247" t="s">
        <v>445</v>
      </c>
      <c r="F238" s="199" t="s">
        <v>123</v>
      </c>
      <c r="G238" s="247" t="s">
        <v>169</v>
      </c>
      <c r="H238" s="247" t="s">
        <v>171</v>
      </c>
      <c r="I238" s="247">
        <v>25</v>
      </c>
      <c r="J238" s="247">
        <v>25</v>
      </c>
      <c r="K238" s="247"/>
      <c r="L238" s="247"/>
      <c r="M238" s="34"/>
      <c r="N238" s="247">
        <v>25</v>
      </c>
      <c r="O238" s="34"/>
      <c r="P238" s="34"/>
      <c r="Q238" s="34"/>
      <c r="R238" s="34"/>
      <c r="S238" s="34"/>
      <c r="T238" s="34"/>
      <c r="U238" s="34"/>
      <c r="V238" s="34"/>
      <c r="W238" s="34" t="s">
        <v>119</v>
      </c>
      <c r="X238" s="104" t="s">
        <v>120</v>
      </c>
      <c r="Y238" s="199" t="s">
        <v>101</v>
      </c>
      <c r="Z238" s="34" t="s">
        <v>120</v>
      </c>
      <c r="AA238" s="34" t="s">
        <v>120</v>
      </c>
      <c r="AB238" s="34" t="s">
        <v>120</v>
      </c>
      <c r="AC238" s="34">
        <v>217</v>
      </c>
      <c r="AD238" s="34">
        <v>2015</v>
      </c>
      <c r="AE238" s="34">
        <v>2015</v>
      </c>
      <c r="AF238" s="199" t="s">
        <v>909</v>
      </c>
      <c r="AG238" s="199" t="s">
        <v>963</v>
      </c>
      <c r="AH238" s="115"/>
    </row>
    <row r="239" s="6" customFormat="1" ht="38.25" customHeight="1" spans="1:34">
      <c r="A239" s="242">
        <v>40</v>
      </c>
      <c r="B239" s="34" t="s">
        <v>964</v>
      </c>
      <c r="C239" s="34" t="s">
        <v>965</v>
      </c>
      <c r="D239" s="34" t="s">
        <v>169</v>
      </c>
      <c r="E239" s="34" t="s">
        <v>450</v>
      </c>
      <c r="F239" s="34" t="s">
        <v>123</v>
      </c>
      <c r="G239" s="34" t="s">
        <v>169</v>
      </c>
      <c r="H239" s="34" t="s">
        <v>171</v>
      </c>
      <c r="I239" s="247">
        <v>130</v>
      </c>
      <c r="J239" s="247">
        <v>130</v>
      </c>
      <c r="K239" s="34"/>
      <c r="L239" s="247"/>
      <c r="M239" s="34"/>
      <c r="N239" s="247">
        <v>130</v>
      </c>
      <c r="O239" s="34"/>
      <c r="P239" s="34"/>
      <c r="Q239" s="34"/>
      <c r="R239" s="34"/>
      <c r="S239" s="34"/>
      <c r="T239" s="34"/>
      <c r="U239" s="34"/>
      <c r="V239" s="34"/>
      <c r="W239" s="34" t="s">
        <v>119</v>
      </c>
      <c r="X239" s="104" t="s">
        <v>120</v>
      </c>
      <c r="Y239" s="199" t="s">
        <v>101</v>
      </c>
      <c r="Z239" s="34" t="s">
        <v>120</v>
      </c>
      <c r="AA239" s="34" t="s">
        <v>120</v>
      </c>
      <c r="AB239" s="34" t="s">
        <v>120</v>
      </c>
      <c r="AC239" s="34">
        <v>30</v>
      </c>
      <c r="AD239" s="34">
        <v>96</v>
      </c>
      <c r="AE239" s="34">
        <v>280</v>
      </c>
      <c r="AF239" s="199" t="s">
        <v>909</v>
      </c>
      <c r="AG239" s="199" t="s">
        <v>966</v>
      </c>
      <c r="AH239" s="115"/>
    </row>
    <row r="240" s="6" customFormat="1" ht="35" customHeight="1" spans="1:34">
      <c r="A240" s="242">
        <v>41</v>
      </c>
      <c r="B240" s="34" t="s">
        <v>967</v>
      </c>
      <c r="C240" s="197" t="s">
        <v>968</v>
      </c>
      <c r="D240" s="34" t="s">
        <v>331</v>
      </c>
      <c r="E240" s="34" t="s">
        <v>969</v>
      </c>
      <c r="F240" s="199" t="s">
        <v>123</v>
      </c>
      <c r="G240" s="34" t="s">
        <v>331</v>
      </c>
      <c r="H240" s="34" t="s">
        <v>343</v>
      </c>
      <c r="I240" s="247">
        <v>53</v>
      </c>
      <c r="J240" s="247">
        <v>53</v>
      </c>
      <c r="K240" s="264"/>
      <c r="L240" s="247"/>
      <c r="M240" s="264"/>
      <c r="N240" s="247">
        <v>53</v>
      </c>
      <c r="O240" s="264"/>
      <c r="P240" s="264"/>
      <c r="Q240" s="264"/>
      <c r="R240" s="264"/>
      <c r="S240" s="264"/>
      <c r="T240" s="264"/>
      <c r="U240" s="264"/>
      <c r="V240" s="264"/>
      <c r="W240" s="264" t="s">
        <v>119</v>
      </c>
      <c r="X240" s="104" t="s">
        <v>120</v>
      </c>
      <c r="Y240" s="199" t="s">
        <v>101</v>
      </c>
      <c r="Z240" s="199" t="s">
        <v>120</v>
      </c>
      <c r="AA240" s="199" t="s">
        <v>120</v>
      </c>
      <c r="AB240" s="199" t="s">
        <v>120</v>
      </c>
      <c r="AC240" s="264">
        <v>142</v>
      </c>
      <c r="AD240" s="264">
        <v>533</v>
      </c>
      <c r="AE240" s="264">
        <v>1573</v>
      </c>
      <c r="AF240" s="87" t="s">
        <v>909</v>
      </c>
      <c r="AG240" s="199" t="s">
        <v>970</v>
      </c>
      <c r="AH240" s="115"/>
    </row>
    <row r="241" s="6" customFormat="1" ht="43.5" customHeight="1" spans="1:34">
      <c r="A241" s="242">
        <v>42</v>
      </c>
      <c r="B241" s="34" t="s">
        <v>971</v>
      </c>
      <c r="C241" s="197" t="s">
        <v>972</v>
      </c>
      <c r="D241" s="34" t="s">
        <v>331</v>
      </c>
      <c r="E241" s="34" t="s">
        <v>973</v>
      </c>
      <c r="F241" s="199" t="s">
        <v>123</v>
      </c>
      <c r="G241" s="34" t="s">
        <v>331</v>
      </c>
      <c r="H241" s="34" t="s">
        <v>343</v>
      </c>
      <c r="I241" s="247">
        <v>140</v>
      </c>
      <c r="J241" s="247">
        <v>140</v>
      </c>
      <c r="K241" s="264"/>
      <c r="L241" s="247"/>
      <c r="M241" s="264"/>
      <c r="N241" s="247">
        <v>140</v>
      </c>
      <c r="O241" s="264"/>
      <c r="P241" s="264"/>
      <c r="Q241" s="264"/>
      <c r="R241" s="264"/>
      <c r="S241" s="264"/>
      <c r="T241" s="264"/>
      <c r="U241" s="264"/>
      <c r="V241" s="264"/>
      <c r="W241" s="264" t="s">
        <v>119</v>
      </c>
      <c r="X241" s="104" t="s">
        <v>120</v>
      </c>
      <c r="Y241" s="199" t="s">
        <v>101</v>
      </c>
      <c r="Z241" s="199" t="s">
        <v>120</v>
      </c>
      <c r="AA241" s="199" t="s">
        <v>120</v>
      </c>
      <c r="AB241" s="199" t="s">
        <v>120</v>
      </c>
      <c r="AC241" s="264">
        <v>150</v>
      </c>
      <c r="AD241" s="264">
        <v>620</v>
      </c>
      <c r="AE241" s="264">
        <v>1200</v>
      </c>
      <c r="AF241" s="87" t="s">
        <v>909</v>
      </c>
      <c r="AG241" s="199" t="s">
        <v>974</v>
      </c>
      <c r="AH241" s="115"/>
    </row>
    <row r="242" s="6" customFormat="1" ht="34.5" customHeight="1" spans="1:34">
      <c r="A242" s="242">
        <v>43</v>
      </c>
      <c r="B242" s="248" t="s">
        <v>975</v>
      </c>
      <c r="C242" s="248" t="s">
        <v>976</v>
      </c>
      <c r="D242" s="34" t="s">
        <v>257</v>
      </c>
      <c r="E242" s="34" t="s">
        <v>977</v>
      </c>
      <c r="F242" s="34" t="s">
        <v>123</v>
      </c>
      <c r="G242" s="34" t="s">
        <v>257</v>
      </c>
      <c r="H242" s="249" t="s">
        <v>432</v>
      </c>
      <c r="I242" s="263">
        <v>53</v>
      </c>
      <c r="J242" s="263">
        <v>53</v>
      </c>
      <c r="K242" s="264"/>
      <c r="L242" s="263"/>
      <c r="M242" s="264"/>
      <c r="N242" s="263">
        <v>53</v>
      </c>
      <c r="O242" s="264"/>
      <c r="P242" s="264"/>
      <c r="Q242" s="264"/>
      <c r="R242" s="264"/>
      <c r="S242" s="264"/>
      <c r="T242" s="264"/>
      <c r="U242" s="264"/>
      <c r="V242" s="264"/>
      <c r="W242" s="264" t="s">
        <v>119</v>
      </c>
      <c r="X242" s="104" t="s">
        <v>120</v>
      </c>
      <c r="Y242" s="199" t="s">
        <v>101</v>
      </c>
      <c r="Z242" s="199" t="s">
        <v>120</v>
      </c>
      <c r="AA242" s="199" t="s">
        <v>120</v>
      </c>
      <c r="AB242" s="199" t="s">
        <v>120</v>
      </c>
      <c r="AC242" s="264">
        <v>193</v>
      </c>
      <c r="AD242" s="264">
        <v>749</v>
      </c>
      <c r="AE242" s="264">
        <v>1488</v>
      </c>
      <c r="AF242" s="87" t="s">
        <v>909</v>
      </c>
      <c r="AG242" s="199" t="s">
        <v>978</v>
      </c>
      <c r="AH242" s="115"/>
    </row>
    <row r="243" s="6" customFormat="1" ht="39.75" customHeight="1" spans="1:34">
      <c r="A243" s="242">
        <v>44</v>
      </c>
      <c r="B243" s="250" t="s">
        <v>979</v>
      </c>
      <c r="C243" s="251" t="s">
        <v>980</v>
      </c>
      <c r="D243" s="86" t="s">
        <v>257</v>
      </c>
      <c r="E243" s="86" t="s">
        <v>431</v>
      </c>
      <c r="F243" s="199" t="s">
        <v>123</v>
      </c>
      <c r="G243" s="86" t="s">
        <v>257</v>
      </c>
      <c r="H243" s="249" t="s">
        <v>432</v>
      </c>
      <c r="I243" s="247">
        <v>35</v>
      </c>
      <c r="J243" s="247">
        <v>35</v>
      </c>
      <c r="K243" s="34"/>
      <c r="L243" s="247"/>
      <c r="M243" s="34"/>
      <c r="N243" s="247">
        <v>35</v>
      </c>
      <c r="O243" s="34"/>
      <c r="P243" s="34"/>
      <c r="Q243" s="34"/>
      <c r="R243" s="34"/>
      <c r="S243" s="34"/>
      <c r="T243" s="34"/>
      <c r="U243" s="34"/>
      <c r="V243" s="264"/>
      <c r="W243" s="264" t="s">
        <v>119</v>
      </c>
      <c r="X243" s="104" t="s">
        <v>120</v>
      </c>
      <c r="Y243" s="199" t="s">
        <v>101</v>
      </c>
      <c r="Z243" s="199" t="s">
        <v>120</v>
      </c>
      <c r="AA243" s="199" t="s">
        <v>120</v>
      </c>
      <c r="AB243" s="199" t="s">
        <v>120</v>
      </c>
      <c r="AC243" s="264">
        <v>125</v>
      </c>
      <c r="AD243" s="264">
        <v>380</v>
      </c>
      <c r="AE243" s="264">
        <v>660</v>
      </c>
      <c r="AF243" s="87" t="s">
        <v>909</v>
      </c>
      <c r="AG243" s="199" t="s">
        <v>981</v>
      </c>
      <c r="AH243" s="115"/>
    </row>
    <row r="244" s="6" customFormat="1" ht="31" customHeight="1" spans="1:34">
      <c r="A244" s="242">
        <v>45</v>
      </c>
      <c r="B244" s="252" t="s">
        <v>982</v>
      </c>
      <c r="C244" s="253" t="s">
        <v>983</v>
      </c>
      <c r="D244" s="34" t="s">
        <v>257</v>
      </c>
      <c r="E244" s="34" t="s">
        <v>708</v>
      </c>
      <c r="F244" s="34" t="s">
        <v>123</v>
      </c>
      <c r="G244" s="34" t="s">
        <v>257</v>
      </c>
      <c r="H244" s="249" t="s">
        <v>432</v>
      </c>
      <c r="I244" s="263">
        <v>50</v>
      </c>
      <c r="J244" s="263">
        <v>50</v>
      </c>
      <c r="K244" s="264"/>
      <c r="L244" s="263"/>
      <c r="M244" s="264"/>
      <c r="N244" s="263">
        <v>50</v>
      </c>
      <c r="O244" s="264"/>
      <c r="P244" s="264"/>
      <c r="Q244" s="264"/>
      <c r="R244" s="264"/>
      <c r="S244" s="264"/>
      <c r="T244" s="264"/>
      <c r="U244" s="264"/>
      <c r="V244" s="264"/>
      <c r="W244" s="264" t="s">
        <v>119</v>
      </c>
      <c r="X244" s="104" t="s">
        <v>120</v>
      </c>
      <c r="Y244" s="199" t="s">
        <v>101</v>
      </c>
      <c r="Z244" s="199" t="s">
        <v>120</v>
      </c>
      <c r="AA244" s="199" t="s">
        <v>120</v>
      </c>
      <c r="AB244" s="199" t="s">
        <v>120</v>
      </c>
      <c r="AC244" s="264">
        <v>141</v>
      </c>
      <c r="AD244" s="264">
        <v>468</v>
      </c>
      <c r="AE244" s="264">
        <v>1112</v>
      </c>
      <c r="AF244" s="87" t="s">
        <v>909</v>
      </c>
      <c r="AG244" s="199" t="s">
        <v>984</v>
      </c>
      <c r="AH244" s="115"/>
    </row>
    <row r="245" s="6" customFormat="1" ht="39.75" customHeight="1" spans="1:34">
      <c r="A245" s="242">
        <v>46</v>
      </c>
      <c r="B245" s="254" t="s">
        <v>985</v>
      </c>
      <c r="C245" s="255" t="s">
        <v>986</v>
      </c>
      <c r="D245" s="254" t="s">
        <v>257</v>
      </c>
      <c r="E245" s="254" t="s">
        <v>987</v>
      </c>
      <c r="F245" s="199" t="s">
        <v>123</v>
      </c>
      <c r="G245" s="254" t="s">
        <v>257</v>
      </c>
      <c r="H245" s="249" t="s">
        <v>432</v>
      </c>
      <c r="I245" s="265">
        <v>25</v>
      </c>
      <c r="J245" s="265">
        <v>25</v>
      </c>
      <c r="K245" s="254"/>
      <c r="L245" s="265"/>
      <c r="M245" s="254"/>
      <c r="N245" s="265">
        <v>25</v>
      </c>
      <c r="O245" s="254"/>
      <c r="P245" s="254"/>
      <c r="Q245" s="254"/>
      <c r="R245" s="199"/>
      <c r="S245" s="199"/>
      <c r="T245" s="199"/>
      <c r="U245" s="199"/>
      <c r="V245" s="264"/>
      <c r="W245" s="264" t="s">
        <v>119</v>
      </c>
      <c r="X245" s="104" t="s">
        <v>120</v>
      </c>
      <c r="Y245" s="199" t="s">
        <v>101</v>
      </c>
      <c r="Z245" s="199" t="s">
        <v>120</v>
      </c>
      <c r="AA245" s="199" t="s">
        <v>120</v>
      </c>
      <c r="AB245" s="199" t="s">
        <v>120</v>
      </c>
      <c r="AC245" s="264">
        <v>25</v>
      </c>
      <c r="AD245" s="264">
        <v>95</v>
      </c>
      <c r="AE245" s="264">
        <v>136</v>
      </c>
      <c r="AF245" s="87" t="s">
        <v>909</v>
      </c>
      <c r="AG245" s="199" t="s">
        <v>988</v>
      </c>
      <c r="AH245" s="115"/>
    </row>
    <row r="246" s="6" customFormat="1" ht="29" customHeight="1" spans="1:34">
      <c r="A246" s="242">
        <v>47</v>
      </c>
      <c r="B246" s="256" t="s">
        <v>989</v>
      </c>
      <c r="C246" s="257" t="s">
        <v>990</v>
      </c>
      <c r="D246" s="256" t="s">
        <v>257</v>
      </c>
      <c r="E246" s="256" t="s">
        <v>991</v>
      </c>
      <c r="F246" s="34" t="s">
        <v>123</v>
      </c>
      <c r="G246" s="256" t="s">
        <v>257</v>
      </c>
      <c r="H246" s="256" t="s">
        <v>432</v>
      </c>
      <c r="I246" s="266">
        <v>72</v>
      </c>
      <c r="J246" s="266">
        <v>72</v>
      </c>
      <c r="K246" s="256"/>
      <c r="L246" s="266"/>
      <c r="M246" s="256"/>
      <c r="N246" s="266">
        <v>72</v>
      </c>
      <c r="O246" s="256"/>
      <c r="P246" s="256"/>
      <c r="Q246" s="256"/>
      <c r="R246" s="256"/>
      <c r="S246" s="256"/>
      <c r="T246" s="256"/>
      <c r="U246" s="256"/>
      <c r="V246" s="256"/>
      <c r="W246" s="256" t="s">
        <v>119</v>
      </c>
      <c r="X246" s="104" t="s">
        <v>120</v>
      </c>
      <c r="Y246" s="199" t="s">
        <v>101</v>
      </c>
      <c r="Z246" s="199" t="s">
        <v>120</v>
      </c>
      <c r="AA246" s="199" t="s">
        <v>120</v>
      </c>
      <c r="AB246" s="199" t="s">
        <v>120</v>
      </c>
      <c r="AC246" s="256">
        <v>26</v>
      </c>
      <c r="AD246" s="256">
        <v>104</v>
      </c>
      <c r="AE246" s="256">
        <v>371</v>
      </c>
      <c r="AF246" s="87" t="s">
        <v>909</v>
      </c>
      <c r="AG246" s="199" t="s">
        <v>992</v>
      </c>
      <c r="AH246" s="115"/>
    </row>
    <row r="247" s="5" customFormat="1" ht="37" customHeight="1" spans="1:34">
      <c r="A247" s="242">
        <v>48</v>
      </c>
      <c r="B247" s="87" t="s">
        <v>993</v>
      </c>
      <c r="C247" s="87" t="s">
        <v>994</v>
      </c>
      <c r="D247" s="199" t="s">
        <v>349</v>
      </c>
      <c r="E247" s="199" t="s">
        <v>995</v>
      </c>
      <c r="F247" s="199" t="s">
        <v>123</v>
      </c>
      <c r="G247" s="245" t="s">
        <v>349</v>
      </c>
      <c r="H247" s="199" t="s">
        <v>416</v>
      </c>
      <c r="I247" s="87">
        <v>55</v>
      </c>
      <c r="J247" s="87">
        <v>55</v>
      </c>
      <c r="K247" s="87"/>
      <c r="L247" s="87"/>
      <c r="M247" s="267"/>
      <c r="N247" s="87">
        <v>55</v>
      </c>
      <c r="O247" s="267"/>
      <c r="P247" s="267"/>
      <c r="Q247" s="267"/>
      <c r="R247" s="267"/>
      <c r="S247" s="267"/>
      <c r="T247" s="267"/>
      <c r="U247" s="267"/>
      <c r="V247" s="267"/>
      <c r="W247" s="267" t="s">
        <v>119</v>
      </c>
      <c r="X247" s="267" t="s">
        <v>101</v>
      </c>
      <c r="Y247" s="267" t="s">
        <v>120</v>
      </c>
      <c r="Z247" s="267" t="s">
        <v>120</v>
      </c>
      <c r="AA247" s="267" t="s">
        <v>120</v>
      </c>
      <c r="AB247" s="267" t="s">
        <v>120</v>
      </c>
      <c r="AC247" s="267">
        <v>318</v>
      </c>
      <c r="AD247" s="267">
        <v>318</v>
      </c>
      <c r="AE247" s="267">
        <v>318</v>
      </c>
      <c r="AF247" s="87" t="s">
        <v>909</v>
      </c>
      <c r="AG247" s="273" t="s">
        <v>996</v>
      </c>
      <c r="AH247" s="87"/>
    </row>
    <row r="248" s="5" customFormat="1" ht="37" customHeight="1" spans="1:34">
      <c r="A248" s="242">
        <v>49</v>
      </c>
      <c r="B248" s="87" t="s">
        <v>997</v>
      </c>
      <c r="C248" s="87" t="s">
        <v>998</v>
      </c>
      <c r="D248" s="199" t="s">
        <v>349</v>
      </c>
      <c r="E248" s="199" t="s">
        <v>995</v>
      </c>
      <c r="F248" s="199" t="s">
        <v>123</v>
      </c>
      <c r="G248" s="245" t="s">
        <v>349</v>
      </c>
      <c r="H248" s="199" t="s">
        <v>416</v>
      </c>
      <c r="I248" s="87">
        <v>12</v>
      </c>
      <c r="J248" s="87">
        <v>12</v>
      </c>
      <c r="K248" s="87"/>
      <c r="L248" s="87"/>
      <c r="M248" s="267"/>
      <c r="N248" s="87">
        <v>12</v>
      </c>
      <c r="O248" s="267"/>
      <c r="P248" s="267"/>
      <c r="Q248" s="267"/>
      <c r="R248" s="267"/>
      <c r="S248" s="267"/>
      <c r="T248" s="267"/>
      <c r="U248" s="267"/>
      <c r="V248" s="267"/>
      <c r="W248" s="267" t="s">
        <v>119</v>
      </c>
      <c r="X248" s="267" t="s">
        <v>101</v>
      </c>
      <c r="Y248" s="267" t="s">
        <v>120</v>
      </c>
      <c r="Z248" s="267" t="s">
        <v>120</v>
      </c>
      <c r="AA248" s="267" t="s">
        <v>120</v>
      </c>
      <c r="AB248" s="267" t="s">
        <v>120</v>
      </c>
      <c r="AC248" s="267">
        <v>469</v>
      </c>
      <c r="AD248" s="267">
        <v>469</v>
      </c>
      <c r="AE248" s="267">
        <v>469</v>
      </c>
      <c r="AF248" s="87" t="s">
        <v>999</v>
      </c>
      <c r="AG248" s="273" t="s">
        <v>1000</v>
      </c>
      <c r="AH248" s="87"/>
    </row>
    <row r="249" ht="35.1" customHeight="1" spans="1:34">
      <c r="A249" s="24" t="s">
        <v>63</v>
      </c>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114"/>
    </row>
    <row r="250" ht="35.1" customHeight="1" spans="1:34">
      <c r="A250" s="24" t="s">
        <v>64</v>
      </c>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114"/>
    </row>
    <row r="251" ht="35.1" customHeight="1" spans="1:34">
      <c r="A251" s="24" t="s">
        <v>65</v>
      </c>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114"/>
    </row>
    <row r="252" ht="35.1" customHeight="1" spans="1:34">
      <c r="A252" s="24" t="s">
        <v>66</v>
      </c>
      <c r="B252" s="25">
        <v>5</v>
      </c>
      <c r="C252" s="25"/>
      <c r="D252" s="25"/>
      <c r="E252" s="25"/>
      <c r="F252" s="25"/>
      <c r="G252" s="25"/>
      <c r="H252" s="25"/>
      <c r="I252" s="92">
        <f t="shared" ref="I252:N252" si="19">SUM(I253:I257)</f>
        <v>1346</v>
      </c>
      <c r="J252" s="92">
        <f t="shared" si="19"/>
        <v>1346</v>
      </c>
      <c r="K252" s="92">
        <f t="shared" si="19"/>
        <v>0</v>
      </c>
      <c r="L252" s="92">
        <f t="shared" si="19"/>
        <v>430</v>
      </c>
      <c r="M252" s="92">
        <f t="shared" si="19"/>
        <v>0</v>
      </c>
      <c r="N252" s="92">
        <f t="shared" si="19"/>
        <v>916</v>
      </c>
      <c r="O252" s="25"/>
      <c r="P252" s="25"/>
      <c r="Q252" s="25"/>
      <c r="R252" s="25"/>
      <c r="S252" s="25"/>
      <c r="T252" s="25"/>
      <c r="U252" s="25"/>
      <c r="V252" s="25"/>
      <c r="W252" s="25"/>
      <c r="X252" s="25"/>
      <c r="Y252" s="25"/>
      <c r="Z252" s="25"/>
      <c r="AA252" s="25"/>
      <c r="AB252" s="25"/>
      <c r="AC252" s="25"/>
      <c r="AD252" s="25"/>
      <c r="AE252" s="25"/>
      <c r="AF252" s="25"/>
      <c r="AG252" s="25"/>
      <c r="AH252" s="114"/>
    </row>
    <row r="253" s="5" customFormat="1" ht="63" customHeight="1" spans="1:34">
      <c r="A253" s="24" t="s">
        <v>124</v>
      </c>
      <c r="B253" s="62" t="s">
        <v>1001</v>
      </c>
      <c r="C253" s="62" t="s">
        <v>1002</v>
      </c>
      <c r="D253" s="28" t="s">
        <v>151</v>
      </c>
      <c r="E253" s="61" t="s">
        <v>815</v>
      </c>
      <c r="F253" s="25" t="s">
        <v>123</v>
      </c>
      <c r="G253" s="25" t="s">
        <v>128</v>
      </c>
      <c r="H253" s="25" t="s">
        <v>129</v>
      </c>
      <c r="I253" s="92">
        <v>430</v>
      </c>
      <c r="J253" s="92">
        <v>430</v>
      </c>
      <c r="K253" s="92"/>
      <c r="L253" s="92">
        <v>430</v>
      </c>
      <c r="M253" s="25"/>
      <c r="N253" s="25"/>
      <c r="O253" s="25"/>
      <c r="P253" s="25"/>
      <c r="Q253" s="25"/>
      <c r="R253" s="25"/>
      <c r="S253" s="25"/>
      <c r="T253" s="25"/>
      <c r="U253" s="25"/>
      <c r="V253" s="62"/>
      <c r="W253" s="25" t="s">
        <v>119</v>
      </c>
      <c r="X253" s="25" t="s">
        <v>101</v>
      </c>
      <c r="Y253" s="25" t="s">
        <v>101</v>
      </c>
      <c r="Z253" s="25" t="s">
        <v>120</v>
      </c>
      <c r="AA253" s="25" t="s">
        <v>120</v>
      </c>
      <c r="AB253" s="25" t="s">
        <v>120</v>
      </c>
      <c r="AC253" s="61">
        <v>69</v>
      </c>
      <c r="AD253" s="61">
        <v>173</v>
      </c>
      <c r="AE253" s="25">
        <v>350</v>
      </c>
      <c r="AF253" s="62" t="s">
        <v>1003</v>
      </c>
      <c r="AG253" s="62" t="s">
        <v>1003</v>
      </c>
      <c r="AH253" s="114"/>
    </row>
    <row r="254" s="5" customFormat="1" ht="52" customHeight="1" spans="1:34">
      <c r="A254" s="24" t="s">
        <v>132</v>
      </c>
      <c r="B254" s="133" t="s">
        <v>1004</v>
      </c>
      <c r="C254" s="120" t="s">
        <v>1005</v>
      </c>
      <c r="D254" s="133" t="s">
        <v>138</v>
      </c>
      <c r="E254" s="61" t="s">
        <v>908</v>
      </c>
      <c r="F254" s="25" t="s">
        <v>123</v>
      </c>
      <c r="G254" s="25" t="s">
        <v>138</v>
      </c>
      <c r="H254" s="25" t="s">
        <v>760</v>
      </c>
      <c r="I254" s="133">
        <v>656</v>
      </c>
      <c r="J254" s="133">
        <v>656</v>
      </c>
      <c r="K254" s="133"/>
      <c r="L254" s="133"/>
      <c r="M254" s="133"/>
      <c r="N254" s="268">
        <v>656</v>
      </c>
      <c r="O254" s="25"/>
      <c r="P254" s="25"/>
      <c r="Q254" s="25"/>
      <c r="R254" s="25"/>
      <c r="S254" s="25"/>
      <c r="T254" s="25"/>
      <c r="U254" s="25"/>
      <c r="V254" s="62"/>
      <c r="W254" s="25" t="s">
        <v>119</v>
      </c>
      <c r="X254" s="25" t="s">
        <v>101</v>
      </c>
      <c r="Y254" s="25" t="s">
        <v>101</v>
      </c>
      <c r="Z254" s="25" t="s">
        <v>120</v>
      </c>
      <c r="AA254" s="25" t="s">
        <v>120</v>
      </c>
      <c r="AB254" s="25" t="s">
        <v>120</v>
      </c>
      <c r="AC254" s="61">
        <v>160</v>
      </c>
      <c r="AD254" s="61">
        <v>560</v>
      </c>
      <c r="AE254" s="25">
        <v>1103</v>
      </c>
      <c r="AF254" s="62" t="s">
        <v>1006</v>
      </c>
      <c r="AG254" s="80" t="s">
        <v>1007</v>
      </c>
      <c r="AH254" s="114"/>
    </row>
    <row r="255" s="6" customFormat="1" ht="28.5" customHeight="1" spans="1:34">
      <c r="A255" s="41" t="s">
        <v>135</v>
      </c>
      <c r="B255" s="34" t="s">
        <v>1008</v>
      </c>
      <c r="C255" s="34" t="s">
        <v>1009</v>
      </c>
      <c r="D255" s="86" t="s">
        <v>151</v>
      </c>
      <c r="E255" s="86" t="s">
        <v>158</v>
      </c>
      <c r="F255" s="86" t="s">
        <v>123</v>
      </c>
      <c r="G255" s="34" t="s">
        <v>151</v>
      </c>
      <c r="H255" s="34" t="s">
        <v>153</v>
      </c>
      <c r="I255" s="34">
        <v>150</v>
      </c>
      <c r="J255" s="34">
        <v>150</v>
      </c>
      <c r="K255" s="34"/>
      <c r="L255" s="86"/>
      <c r="M255" s="34"/>
      <c r="N255" s="34">
        <v>150</v>
      </c>
      <c r="O255" s="34"/>
      <c r="P255" s="34"/>
      <c r="Q255" s="34"/>
      <c r="R255" s="34"/>
      <c r="S255" s="34"/>
      <c r="T255" s="34"/>
      <c r="U255" s="34"/>
      <c r="V255" s="34"/>
      <c r="W255" s="34" t="s">
        <v>119</v>
      </c>
      <c r="X255" s="104" t="s">
        <v>120</v>
      </c>
      <c r="Y255" s="34" t="s">
        <v>120</v>
      </c>
      <c r="Z255" s="34" t="s">
        <v>120</v>
      </c>
      <c r="AA255" s="34" t="s">
        <v>120</v>
      </c>
      <c r="AB255" s="34" t="s">
        <v>120</v>
      </c>
      <c r="AC255" s="34">
        <v>75</v>
      </c>
      <c r="AD255" s="34">
        <v>384</v>
      </c>
      <c r="AE255" s="34">
        <v>384</v>
      </c>
      <c r="AF255" s="106" t="s">
        <v>154</v>
      </c>
      <c r="AG255" s="274" t="s">
        <v>1010</v>
      </c>
      <c r="AH255" s="115"/>
    </row>
    <row r="256" s="6" customFormat="1" ht="26" customHeight="1" spans="1:34">
      <c r="A256" s="41" t="s">
        <v>140</v>
      </c>
      <c r="B256" s="34" t="s">
        <v>1011</v>
      </c>
      <c r="C256" s="34" t="s">
        <v>1012</v>
      </c>
      <c r="D256" s="34" t="s">
        <v>151</v>
      </c>
      <c r="E256" s="34" t="s">
        <v>158</v>
      </c>
      <c r="F256" s="86" t="s">
        <v>123</v>
      </c>
      <c r="G256" s="34" t="s">
        <v>151</v>
      </c>
      <c r="H256" s="34" t="s">
        <v>153</v>
      </c>
      <c r="I256" s="34">
        <v>10</v>
      </c>
      <c r="J256" s="34">
        <v>10</v>
      </c>
      <c r="K256" s="34"/>
      <c r="L256" s="34"/>
      <c r="M256" s="34"/>
      <c r="N256" s="34">
        <v>10</v>
      </c>
      <c r="O256" s="34"/>
      <c r="P256" s="34"/>
      <c r="Q256" s="34"/>
      <c r="R256" s="34"/>
      <c r="S256" s="34"/>
      <c r="T256" s="34"/>
      <c r="U256" s="34"/>
      <c r="V256" s="34"/>
      <c r="W256" s="34" t="s">
        <v>119</v>
      </c>
      <c r="X256" s="104" t="s">
        <v>120</v>
      </c>
      <c r="Y256" s="34" t="s">
        <v>120</v>
      </c>
      <c r="Z256" s="34" t="s">
        <v>120</v>
      </c>
      <c r="AA256" s="34" t="s">
        <v>120</v>
      </c>
      <c r="AB256" s="34" t="s">
        <v>120</v>
      </c>
      <c r="AC256" s="34">
        <v>26</v>
      </c>
      <c r="AD256" s="34">
        <v>102</v>
      </c>
      <c r="AE256" s="34">
        <v>102</v>
      </c>
      <c r="AF256" s="106" t="s">
        <v>154</v>
      </c>
      <c r="AG256" s="274" t="s">
        <v>1010</v>
      </c>
      <c r="AH256" s="115"/>
    </row>
    <row r="257" s="6" customFormat="1" ht="28.5" customHeight="1" spans="1:34">
      <c r="A257" s="41" t="s">
        <v>166</v>
      </c>
      <c r="B257" s="86" t="s">
        <v>1013</v>
      </c>
      <c r="C257" s="199" t="s">
        <v>1014</v>
      </c>
      <c r="D257" s="86" t="s">
        <v>376</v>
      </c>
      <c r="E257" s="86" t="s">
        <v>672</v>
      </c>
      <c r="F257" s="199" t="s">
        <v>123</v>
      </c>
      <c r="G257" s="86" t="s">
        <v>376</v>
      </c>
      <c r="H257" s="199" t="s">
        <v>1015</v>
      </c>
      <c r="I257" s="199">
        <v>100</v>
      </c>
      <c r="J257" s="199">
        <v>100</v>
      </c>
      <c r="K257" s="34"/>
      <c r="L257" s="199"/>
      <c r="M257" s="34"/>
      <c r="N257" s="199">
        <v>100</v>
      </c>
      <c r="O257" s="34"/>
      <c r="P257" s="34"/>
      <c r="Q257" s="34"/>
      <c r="R257" s="34"/>
      <c r="S257" s="34"/>
      <c r="T257" s="34"/>
      <c r="U257" s="34"/>
      <c r="V257" s="34"/>
      <c r="W257" s="34" t="s">
        <v>119</v>
      </c>
      <c r="X257" s="104" t="s">
        <v>120</v>
      </c>
      <c r="Y257" s="34" t="s">
        <v>101</v>
      </c>
      <c r="Z257" s="34" t="s">
        <v>120</v>
      </c>
      <c r="AA257" s="34" t="s">
        <v>120</v>
      </c>
      <c r="AB257" s="34" t="s">
        <v>120</v>
      </c>
      <c r="AC257" s="199">
        <v>23</v>
      </c>
      <c r="AD257" s="199">
        <v>76</v>
      </c>
      <c r="AE257" s="199">
        <v>265</v>
      </c>
      <c r="AF257" s="106" t="s">
        <v>154</v>
      </c>
      <c r="AG257" s="279" t="s">
        <v>1016</v>
      </c>
      <c r="AH257" s="115"/>
    </row>
    <row r="258" ht="35.1" customHeight="1" spans="1:34">
      <c r="A258" s="24" t="s">
        <v>67</v>
      </c>
      <c r="B258" s="25">
        <v>9</v>
      </c>
      <c r="C258" s="25"/>
      <c r="D258" s="25"/>
      <c r="E258" s="25"/>
      <c r="F258" s="25"/>
      <c r="G258" s="25"/>
      <c r="H258" s="25"/>
      <c r="I258" s="25">
        <f t="shared" ref="I258:N258" si="20">SUM(I259:I267)</f>
        <v>261</v>
      </c>
      <c r="J258" s="25">
        <v>261</v>
      </c>
      <c r="K258" s="25">
        <f t="shared" si="20"/>
        <v>80</v>
      </c>
      <c r="L258" s="25">
        <f t="shared" si="20"/>
        <v>0</v>
      </c>
      <c r="M258" s="25">
        <f t="shared" si="20"/>
        <v>0</v>
      </c>
      <c r="N258" s="25">
        <f t="shared" si="20"/>
        <v>181</v>
      </c>
      <c r="O258" s="25"/>
      <c r="P258" s="25"/>
      <c r="Q258" s="25"/>
      <c r="R258" s="25"/>
      <c r="S258" s="25"/>
      <c r="T258" s="25"/>
      <c r="U258" s="25"/>
      <c r="V258" s="25"/>
      <c r="W258" s="25"/>
      <c r="X258" s="25"/>
      <c r="Y258" s="25"/>
      <c r="Z258" s="25"/>
      <c r="AA258" s="25"/>
      <c r="AB258" s="25"/>
      <c r="AC258" s="25"/>
      <c r="AD258" s="25"/>
      <c r="AE258" s="25"/>
      <c r="AF258" s="25"/>
      <c r="AG258" s="25"/>
      <c r="AH258" s="114"/>
    </row>
    <row r="259" s="5" customFormat="1" ht="47" customHeight="1" spans="1:34">
      <c r="A259" s="239">
        <v>1</v>
      </c>
      <c r="B259" s="28" t="s">
        <v>1017</v>
      </c>
      <c r="C259" s="28" t="s">
        <v>1018</v>
      </c>
      <c r="D259" s="28" t="s">
        <v>331</v>
      </c>
      <c r="E259" s="28" t="s">
        <v>755</v>
      </c>
      <c r="F259" s="28" t="s">
        <v>123</v>
      </c>
      <c r="G259" s="28" t="s">
        <v>544</v>
      </c>
      <c r="H259" s="28" t="s">
        <v>343</v>
      </c>
      <c r="I259" s="28">
        <v>20</v>
      </c>
      <c r="J259" s="28">
        <v>20</v>
      </c>
      <c r="K259" s="28">
        <v>20</v>
      </c>
      <c r="L259" s="28"/>
      <c r="M259" s="28"/>
      <c r="N259" s="28"/>
      <c r="O259" s="28"/>
      <c r="P259" s="28"/>
      <c r="Q259" s="28"/>
      <c r="R259" s="28"/>
      <c r="S259" s="28"/>
      <c r="T259" s="28"/>
      <c r="U259" s="28"/>
      <c r="V259" s="28"/>
      <c r="W259" s="28" t="s">
        <v>119</v>
      </c>
      <c r="X259" s="28" t="s">
        <v>101</v>
      </c>
      <c r="Y259" s="28" t="s">
        <v>101</v>
      </c>
      <c r="Z259" s="28" t="s">
        <v>120</v>
      </c>
      <c r="AA259" s="28" t="s">
        <v>120</v>
      </c>
      <c r="AB259" s="28" t="s">
        <v>101</v>
      </c>
      <c r="AC259" s="28">
        <v>125</v>
      </c>
      <c r="AD259" s="28"/>
      <c r="AE259" s="28"/>
      <c r="AF259" s="28"/>
      <c r="AG259" s="28" t="s">
        <v>1019</v>
      </c>
      <c r="AH259" s="28"/>
    </row>
    <row r="260" s="5" customFormat="1" ht="47" customHeight="1" spans="1:34">
      <c r="A260" s="239">
        <v>2</v>
      </c>
      <c r="B260" s="28" t="s">
        <v>1020</v>
      </c>
      <c r="C260" s="28" t="s">
        <v>1021</v>
      </c>
      <c r="D260" s="28" t="s">
        <v>331</v>
      </c>
      <c r="E260" s="28" t="s">
        <v>1022</v>
      </c>
      <c r="F260" s="28" t="s">
        <v>123</v>
      </c>
      <c r="G260" s="28" t="s">
        <v>544</v>
      </c>
      <c r="H260" s="28" t="s">
        <v>343</v>
      </c>
      <c r="I260" s="28">
        <v>20</v>
      </c>
      <c r="J260" s="28">
        <v>20</v>
      </c>
      <c r="K260" s="28">
        <v>20</v>
      </c>
      <c r="L260" s="28"/>
      <c r="M260" s="28"/>
      <c r="N260" s="28"/>
      <c r="O260" s="28"/>
      <c r="P260" s="28"/>
      <c r="Q260" s="28"/>
      <c r="R260" s="28"/>
      <c r="S260" s="28"/>
      <c r="T260" s="28"/>
      <c r="U260" s="28"/>
      <c r="V260" s="28"/>
      <c r="W260" s="28" t="s">
        <v>119</v>
      </c>
      <c r="X260" s="28" t="s">
        <v>101</v>
      </c>
      <c r="Y260" s="28" t="s">
        <v>101</v>
      </c>
      <c r="Z260" s="28" t="s">
        <v>120</v>
      </c>
      <c r="AA260" s="28" t="s">
        <v>120</v>
      </c>
      <c r="AB260" s="28" t="s">
        <v>101</v>
      </c>
      <c r="AC260" s="28">
        <v>50</v>
      </c>
      <c r="AD260" s="28"/>
      <c r="AE260" s="28"/>
      <c r="AF260" s="28"/>
      <c r="AG260" s="28" t="s">
        <v>1023</v>
      </c>
      <c r="AH260" s="28"/>
    </row>
    <row r="261" s="5" customFormat="1" ht="47" customHeight="1" spans="1:34">
      <c r="A261" s="239">
        <v>3</v>
      </c>
      <c r="B261" s="28" t="s">
        <v>1024</v>
      </c>
      <c r="C261" s="28" t="s">
        <v>1025</v>
      </c>
      <c r="D261" s="28" t="s">
        <v>257</v>
      </c>
      <c r="E261" s="28" t="s">
        <v>1026</v>
      </c>
      <c r="F261" s="28" t="s">
        <v>123</v>
      </c>
      <c r="G261" s="28" t="s">
        <v>531</v>
      </c>
      <c r="H261" s="28" t="s">
        <v>532</v>
      </c>
      <c r="I261" s="28">
        <v>20</v>
      </c>
      <c r="J261" s="28">
        <v>20</v>
      </c>
      <c r="K261" s="28">
        <v>20</v>
      </c>
      <c r="L261" s="28"/>
      <c r="M261" s="28"/>
      <c r="N261" s="28"/>
      <c r="O261" s="28"/>
      <c r="P261" s="28"/>
      <c r="Q261" s="28"/>
      <c r="R261" s="28"/>
      <c r="S261" s="28"/>
      <c r="T261" s="28"/>
      <c r="U261" s="28"/>
      <c r="V261" s="28"/>
      <c r="W261" s="28" t="s">
        <v>119</v>
      </c>
      <c r="X261" s="28" t="s">
        <v>101</v>
      </c>
      <c r="Y261" s="28" t="s">
        <v>101</v>
      </c>
      <c r="Z261" s="28" t="s">
        <v>120</v>
      </c>
      <c r="AA261" s="28" t="s">
        <v>120</v>
      </c>
      <c r="AB261" s="28" t="s">
        <v>101</v>
      </c>
      <c r="AC261" s="28">
        <v>63</v>
      </c>
      <c r="AD261" s="28"/>
      <c r="AE261" s="28"/>
      <c r="AF261" s="28"/>
      <c r="AG261" s="28" t="s">
        <v>533</v>
      </c>
      <c r="AH261" s="28"/>
    </row>
    <row r="262" s="5" customFormat="1" ht="47" customHeight="1" spans="1:34">
      <c r="A262" s="239">
        <v>4</v>
      </c>
      <c r="B262" s="28" t="s">
        <v>1027</v>
      </c>
      <c r="C262" s="28" t="s">
        <v>1028</v>
      </c>
      <c r="D262" s="28" t="s">
        <v>188</v>
      </c>
      <c r="E262" s="28" t="s">
        <v>1029</v>
      </c>
      <c r="F262" s="28" t="s">
        <v>123</v>
      </c>
      <c r="G262" s="28" t="s">
        <v>366</v>
      </c>
      <c r="H262" s="28" t="s">
        <v>917</v>
      </c>
      <c r="I262" s="28">
        <v>20</v>
      </c>
      <c r="J262" s="28">
        <v>20</v>
      </c>
      <c r="K262" s="28">
        <v>20</v>
      </c>
      <c r="L262" s="28"/>
      <c r="M262" s="28"/>
      <c r="N262" s="28"/>
      <c r="O262" s="28"/>
      <c r="P262" s="28"/>
      <c r="Q262" s="28"/>
      <c r="R262" s="28"/>
      <c r="S262" s="28"/>
      <c r="T262" s="28"/>
      <c r="U262" s="28"/>
      <c r="V262" s="28"/>
      <c r="W262" s="28" t="s">
        <v>119</v>
      </c>
      <c r="X262" s="28" t="s">
        <v>101</v>
      </c>
      <c r="Y262" s="28" t="s">
        <v>101</v>
      </c>
      <c r="Z262" s="28" t="s">
        <v>120</v>
      </c>
      <c r="AA262" s="28" t="s">
        <v>120</v>
      </c>
      <c r="AB262" s="28" t="s">
        <v>101</v>
      </c>
      <c r="AC262" s="28">
        <v>47</v>
      </c>
      <c r="AD262" s="28"/>
      <c r="AE262" s="28"/>
      <c r="AF262" s="28"/>
      <c r="AG262" s="28" t="s">
        <v>1030</v>
      </c>
      <c r="AH262" s="28"/>
    </row>
    <row r="263" s="5" customFormat="1" ht="47" customHeight="1" spans="1:34">
      <c r="A263" s="239">
        <v>5</v>
      </c>
      <c r="B263" s="28" t="s">
        <v>1017</v>
      </c>
      <c r="C263" s="28" t="s">
        <v>1031</v>
      </c>
      <c r="D263" s="28" t="s">
        <v>331</v>
      </c>
      <c r="E263" s="28" t="s">
        <v>755</v>
      </c>
      <c r="F263" s="28" t="s">
        <v>123</v>
      </c>
      <c r="G263" s="28" t="s">
        <v>544</v>
      </c>
      <c r="H263" s="28" t="s">
        <v>343</v>
      </c>
      <c r="I263" s="28">
        <v>6</v>
      </c>
      <c r="J263" s="28"/>
      <c r="K263" s="28"/>
      <c r="L263" s="28"/>
      <c r="M263" s="28"/>
      <c r="N263" s="28">
        <v>6</v>
      </c>
      <c r="O263" s="28"/>
      <c r="P263" s="28"/>
      <c r="Q263" s="28"/>
      <c r="R263" s="28"/>
      <c r="S263" s="28"/>
      <c r="T263" s="28"/>
      <c r="U263" s="28"/>
      <c r="V263" s="28"/>
      <c r="W263" s="28" t="s">
        <v>119</v>
      </c>
      <c r="X263" s="28" t="s">
        <v>101</v>
      </c>
      <c r="Y263" s="28" t="s">
        <v>101</v>
      </c>
      <c r="Z263" s="28" t="s">
        <v>120</v>
      </c>
      <c r="AA263" s="28" t="s">
        <v>120</v>
      </c>
      <c r="AB263" s="28" t="s">
        <v>101</v>
      </c>
      <c r="AC263" s="28">
        <v>50</v>
      </c>
      <c r="AD263" s="28"/>
      <c r="AE263" s="28"/>
      <c r="AF263" s="28"/>
      <c r="AG263" s="28" t="s">
        <v>1032</v>
      </c>
      <c r="AH263" s="28"/>
    </row>
    <row r="264" s="5" customFormat="1" ht="47" customHeight="1" spans="1:34">
      <c r="A264" s="239">
        <v>6</v>
      </c>
      <c r="B264" s="28" t="s">
        <v>1033</v>
      </c>
      <c r="C264" s="28" t="s">
        <v>1034</v>
      </c>
      <c r="D264" s="28" t="s">
        <v>331</v>
      </c>
      <c r="E264" s="28" t="s">
        <v>884</v>
      </c>
      <c r="F264" s="28" t="s">
        <v>123</v>
      </c>
      <c r="G264" s="28" t="s">
        <v>544</v>
      </c>
      <c r="H264" s="28" t="s">
        <v>343</v>
      </c>
      <c r="I264" s="28">
        <v>45</v>
      </c>
      <c r="J264" s="28"/>
      <c r="K264" s="28"/>
      <c r="L264" s="28"/>
      <c r="M264" s="28"/>
      <c r="N264" s="28">
        <v>45</v>
      </c>
      <c r="O264" s="28"/>
      <c r="P264" s="28"/>
      <c r="Q264" s="28"/>
      <c r="R264" s="28"/>
      <c r="S264" s="28"/>
      <c r="T264" s="28"/>
      <c r="U264" s="28"/>
      <c r="V264" s="28"/>
      <c r="W264" s="28" t="s">
        <v>119</v>
      </c>
      <c r="X264" s="28" t="s">
        <v>101</v>
      </c>
      <c r="Y264" s="28" t="s">
        <v>101</v>
      </c>
      <c r="Z264" s="28" t="s">
        <v>120</v>
      </c>
      <c r="AA264" s="28" t="s">
        <v>120</v>
      </c>
      <c r="AB264" s="28" t="s">
        <v>101</v>
      </c>
      <c r="AC264" s="28">
        <v>60</v>
      </c>
      <c r="AD264" s="28"/>
      <c r="AE264" s="28"/>
      <c r="AF264" s="28"/>
      <c r="AG264" s="28" t="s">
        <v>1035</v>
      </c>
      <c r="AH264" s="28"/>
    </row>
    <row r="265" s="5" customFormat="1" ht="47" customHeight="1" spans="1:34">
      <c r="A265" s="239">
        <v>7</v>
      </c>
      <c r="B265" s="28" t="s">
        <v>1036</v>
      </c>
      <c r="C265" s="28" t="s">
        <v>1037</v>
      </c>
      <c r="D265" s="28" t="s">
        <v>331</v>
      </c>
      <c r="E265" s="28" t="s">
        <v>1038</v>
      </c>
      <c r="F265" s="28" t="s">
        <v>123</v>
      </c>
      <c r="G265" s="28" t="s">
        <v>544</v>
      </c>
      <c r="H265" s="28" t="s">
        <v>343</v>
      </c>
      <c r="I265" s="28">
        <v>40</v>
      </c>
      <c r="J265" s="28"/>
      <c r="K265" s="28"/>
      <c r="L265" s="28"/>
      <c r="M265" s="28"/>
      <c r="N265" s="28">
        <v>40</v>
      </c>
      <c r="O265" s="28"/>
      <c r="P265" s="28"/>
      <c r="Q265" s="28"/>
      <c r="R265" s="28"/>
      <c r="S265" s="28"/>
      <c r="T265" s="28"/>
      <c r="U265" s="28"/>
      <c r="V265" s="28"/>
      <c r="W265" s="28" t="s">
        <v>119</v>
      </c>
      <c r="X265" s="28" t="s">
        <v>101</v>
      </c>
      <c r="Y265" s="28" t="s">
        <v>101</v>
      </c>
      <c r="Z265" s="28" t="s">
        <v>120</v>
      </c>
      <c r="AA265" s="28" t="s">
        <v>120</v>
      </c>
      <c r="AB265" s="28" t="s">
        <v>101</v>
      </c>
      <c r="AC265" s="28">
        <v>80</v>
      </c>
      <c r="AD265" s="28"/>
      <c r="AE265" s="28"/>
      <c r="AF265" s="28"/>
      <c r="AG265" s="28" t="s">
        <v>1039</v>
      </c>
      <c r="AH265" s="28"/>
    </row>
    <row r="266" s="5" customFormat="1" ht="47" customHeight="1" spans="1:34">
      <c r="A266" s="239">
        <v>8</v>
      </c>
      <c r="B266" s="28" t="s">
        <v>1020</v>
      </c>
      <c r="C266" s="28" t="s">
        <v>1040</v>
      </c>
      <c r="D266" s="28" t="s">
        <v>331</v>
      </c>
      <c r="E266" s="28" t="s">
        <v>1022</v>
      </c>
      <c r="F266" s="28" t="s">
        <v>123</v>
      </c>
      <c r="G266" s="28" t="s">
        <v>544</v>
      </c>
      <c r="H266" s="28" t="s">
        <v>343</v>
      </c>
      <c r="I266" s="28">
        <v>30</v>
      </c>
      <c r="J266" s="28"/>
      <c r="K266" s="28"/>
      <c r="L266" s="28"/>
      <c r="M266" s="28"/>
      <c r="N266" s="28">
        <v>30</v>
      </c>
      <c r="O266" s="28"/>
      <c r="P266" s="28"/>
      <c r="Q266" s="28"/>
      <c r="R266" s="28"/>
      <c r="S266" s="28"/>
      <c r="T266" s="28"/>
      <c r="U266" s="28"/>
      <c r="V266" s="28"/>
      <c r="W266" s="28" t="s">
        <v>119</v>
      </c>
      <c r="X266" s="28" t="s">
        <v>101</v>
      </c>
      <c r="Y266" s="28" t="s">
        <v>101</v>
      </c>
      <c r="Z266" s="28" t="s">
        <v>120</v>
      </c>
      <c r="AA266" s="28" t="s">
        <v>120</v>
      </c>
      <c r="AB266" s="28" t="s">
        <v>101</v>
      </c>
      <c r="AC266" s="28">
        <v>125</v>
      </c>
      <c r="AD266" s="28"/>
      <c r="AE266" s="28"/>
      <c r="AF266" s="28"/>
      <c r="AG266" s="28" t="s">
        <v>1032</v>
      </c>
      <c r="AH266" s="28"/>
    </row>
    <row r="267" s="5" customFormat="1" ht="51" customHeight="1" spans="1:34">
      <c r="A267" s="239">
        <v>9</v>
      </c>
      <c r="B267" s="141" t="s">
        <v>1041</v>
      </c>
      <c r="C267" s="160" t="s">
        <v>1042</v>
      </c>
      <c r="D267" s="28" t="s">
        <v>349</v>
      </c>
      <c r="E267" s="141" t="s">
        <v>383</v>
      </c>
      <c r="F267" s="28" t="s">
        <v>123</v>
      </c>
      <c r="G267" s="28" t="s">
        <v>349</v>
      </c>
      <c r="H267" s="28" t="s">
        <v>384</v>
      </c>
      <c r="I267" s="141">
        <v>60</v>
      </c>
      <c r="J267" s="141">
        <v>60</v>
      </c>
      <c r="K267" s="141"/>
      <c r="L267" s="141"/>
      <c r="M267" s="141"/>
      <c r="N267" s="277">
        <v>60</v>
      </c>
      <c r="O267" s="28"/>
      <c r="P267" s="28"/>
      <c r="Q267" s="28"/>
      <c r="R267" s="28"/>
      <c r="S267" s="28"/>
      <c r="T267" s="28"/>
      <c r="U267" s="28"/>
      <c r="V267" s="28"/>
      <c r="W267" s="28" t="s">
        <v>119</v>
      </c>
      <c r="X267" s="28" t="s">
        <v>101</v>
      </c>
      <c r="Y267" s="28" t="s">
        <v>120</v>
      </c>
      <c r="Z267" s="28" t="s">
        <v>120</v>
      </c>
      <c r="AA267" s="28" t="s">
        <v>120</v>
      </c>
      <c r="AB267" s="28" t="s">
        <v>120</v>
      </c>
      <c r="AC267" s="28">
        <v>38</v>
      </c>
      <c r="AD267" s="28">
        <v>133</v>
      </c>
      <c r="AE267" s="28">
        <v>1092</v>
      </c>
      <c r="AF267" s="28"/>
      <c r="AG267" s="141" t="s">
        <v>1043</v>
      </c>
      <c r="AH267" s="28"/>
    </row>
    <row r="268" ht="35.1" customHeight="1" spans="1:34">
      <c r="A268" s="22" t="s">
        <v>68</v>
      </c>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114"/>
    </row>
    <row r="269" ht="35.1" customHeight="1" spans="1:34">
      <c r="A269" s="29" t="s">
        <v>69</v>
      </c>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114"/>
    </row>
    <row r="270" ht="31" customHeight="1" spans="1:34">
      <c r="A270" s="29" t="s">
        <v>70</v>
      </c>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114"/>
    </row>
    <row r="271" ht="30" customHeight="1" spans="1:34">
      <c r="A271" s="29" t="s">
        <v>71</v>
      </c>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114"/>
    </row>
    <row r="272" ht="29" customHeight="1" spans="1:34">
      <c r="A272" s="29" t="s">
        <v>1044</v>
      </c>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row>
    <row r="273" ht="35.1" customHeight="1" spans="1:34">
      <c r="A273" s="275" t="s">
        <v>73</v>
      </c>
      <c r="B273" s="114">
        <v>7</v>
      </c>
      <c r="C273" s="114"/>
      <c r="D273" s="114"/>
      <c r="E273" s="114"/>
      <c r="F273" s="114"/>
      <c r="G273" s="114"/>
      <c r="H273" s="114"/>
      <c r="I273" s="114">
        <f t="shared" ref="I273:N273" si="21">SUM(I274:I280)</f>
        <v>429</v>
      </c>
      <c r="J273" s="114">
        <f t="shared" si="21"/>
        <v>429</v>
      </c>
      <c r="K273" s="114">
        <f t="shared" si="21"/>
        <v>99</v>
      </c>
      <c r="L273" s="114">
        <f t="shared" si="21"/>
        <v>30</v>
      </c>
      <c r="M273" s="114">
        <f t="shared" si="21"/>
        <v>0</v>
      </c>
      <c r="N273" s="114">
        <f t="shared" si="21"/>
        <v>300</v>
      </c>
      <c r="O273" s="114"/>
      <c r="P273" s="114"/>
      <c r="Q273" s="114"/>
      <c r="R273" s="114"/>
      <c r="S273" s="114"/>
      <c r="T273" s="114"/>
      <c r="U273" s="114"/>
      <c r="V273" s="114"/>
      <c r="W273" s="114"/>
      <c r="X273" s="114"/>
      <c r="Y273" s="114"/>
      <c r="Z273" s="114"/>
      <c r="AA273" s="114"/>
      <c r="AB273" s="114"/>
      <c r="AC273" s="114"/>
      <c r="AD273" s="114"/>
      <c r="AE273" s="114"/>
      <c r="AF273" s="114"/>
      <c r="AG273" s="114"/>
      <c r="AH273" s="114"/>
    </row>
    <row r="274" s="12" customFormat="1" ht="52" customHeight="1" spans="1:34">
      <c r="A274" s="24" t="s">
        <v>124</v>
      </c>
      <c r="B274" s="28" t="s">
        <v>1045</v>
      </c>
      <c r="C274" s="27" t="s">
        <v>1046</v>
      </c>
      <c r="D274" s="109" t="s">
        <v>128</v>
      </c>
      <c r="E274" s="109" t="s">
        <v>128</v>
      </c>
      <c r="F274" s="109" t="s">
        <v>123</v>
      </c>
      <c r="G274" s="109" t="s">
        <v>128</v>
      </c>
      <c r="H274" s="109" t="s">
        <v>129</v>
      </c>
      <c r="I274" s="109">
        <v>37</v>
      </c>
      <c r="J274" s="109">
        <v>37</v>
      </c>
      <c r="K274" s="109">
        <v>37</v>
      </c>
      <c r="L274" s="109"/>
      <c r="M274" s="109"/>
      <c r="N274" s="109"/>
      <c r="O274" s="109"/>
      <c r="P274" s="109"/>
      <c r="Q274" s="109"/>
      <c r="R274" s="109"/>
      <c r="S274" s="109"/>
      <c r="T274" s="109"/>
      <c r="U274" s="109"/>
      <c r="V274" s="109"/>
      <c r="W274" s="109" t="s">
        <v>119</v>
      </c>
      <c r="X274" s="109" t="s">
        <v>101</v>
      </c>
      <c r="Y274" s="109" t="s">
        <v>120</v>
      </c>
      <c r="Z274" s="109" t="s">
        <v>120</v>
      </c>
      <c r="AA274" s="109" t="s">
        <v>120</v>
      </c>
      <c r="AB274" s="109" t="s">
        <v>120</v>
      </c>
      <c r="AC274" s="109">
        <v>4347</v>
      </c>
      <c r="AD274" s="109">
        <v>10868</v>
      </c>
      <c r="AE274" s="109">
        <v>21291</v>
      </c>
      <c r="AF274" s="28" t="s">
        <v>1047</v>
      </c>
      <c r="AG274" s="28" t="s">
        <v>1047</v>
      </c>
      <c r="AH274" s="109"/>
    </row>
    <row r="275" ht="29.25" spans="1:34">
      <c r="A275" s="276" t="s">
        <v>132</v>
      </c>
      <c r="B275" s="109" t="s">
        <v>1048</v>
      </c>
      <c r="C275" s="27" t="s">
        <v>1046</v>
      </c>
      <c r="D275" s="109" t="s">
        <v>1049</v>
      </c>
      <c r="E275" s="109" t="s">
        <v>1049</v>
      </c>
      <c r="F275" s="114" t="s">
        <v>1050</v>
      </c>
      <c r="G275" s="109" t="s">
        <v>1049</v>
      </c>
      <c r="H275" s="109" t="s">
        <v>146</v>
      </c>
      <c r="I275" s="114">
        <v>2</v>
      </c>
      <c r="J275" s="114">
        <v>2</v>
      </c>
      <c r="K275" s="114">
        <v>2</v>
      </c>
      <c r="L275" s="114"/>
      <c r="M275" s="114"/>
      <c r="N275" s="114"/>
      <c r="O275" s="114"/>
      <c r="P275" s="114"/>
      <c r="Q275" s="114"/>
      <c r="R275" s="114"/>
      <c r="S275" s="114"/>
      <c r="T275" s="114"/>
      <c r="U275" s="114"/>
      <c r="V275" s="114"/>
      <c r="W275" s="109" t="s">
        <v>119</v>
      </c>
      <c r="X275" s="109" t="s">
        <v>101</v>
      </c>
      <c r="Y275" s="109" t="s">
        <v>120</v>
      </c>
      <c r="Z275" s="109" t="s">
        <v>120</v>
      </c>
      <c r="AA275" s="109" t="s">
        <v>120</v>
      </c>
      <c r="AB275" s="109" t="s">
        <v>120</v>
      </c>
      <c r="AC275" s="114"/>
      <c r="AD275" s="114"/>
      <c r="AE275" s="114"/>
      <c r="AF275" s="28" t="s">
        <v>1047</v>
      </c>
      <c r="AG275" s="28" t="s">
        <v>1047</v>
      </c>
      <c r="AH275" s="114"/>
    </row>
    <row r="276" ht="29.25" spans="1:34">
      <c r="A276" s="24" t="s">
        <v>135</v>
      </c>
      <c r="B276" s="133" t="s">
        <v>1045</v>
      </c>
      <c r="C276" s="120" t="s">
        <v>1046</v>
      </c>
      <c r="D276" s="109" t="s">
        <v>128</v>
      </c>
      <c r="E276" s="109" t="s">
        <v>128</v>
      </c>
      <c r="F276" s="109" t="s">
        <v>123</v>
      </c>
      <c r="G276" s="109" t="s">
        <v>128</v>
      </c>
      <c r="H276" s="109" t="s">
        <v>129</v>
      </c>
      <c r="I276" s="114">
        <v>60</v>
      </c>
      <c r="J276" s="114">
        <v>60</v>
      </c>
      <c r="K276" s="278">
        <v>60</v>
      </c>
      <c r="L276" s="278"/>
      <c r="M276" s="114"/>
      <c r="N276" s="114"/>
      <c r="O276" s="114"/>
      <c r="P276" s="114"/>
      <c r="Q276" s="114"/>
      <c r="R276" s="114"/>
      <c r="S276" s="114"/>
      <c r="T276" s="114"/>
      <c r="U276" s="114"/>
      <c r="V276" s="114"/>
      <c r="W276" s="109" t="s">
        <v>119</v>
      </c>
      <c r="X276" s="109" t="s">
        <v>101</v>
      </c>
      <c r="Y276" s="109" t="s">
        <v>120</v>
      </c>
      <c r="Z276" s="109" t="s">
        <v>120</v>
      </c>
      <c r="AA276" s="109" t="s">
        <v>120</v>
      </c>
      <c r="AB276" s="109" t="s">
        <v>120</v>
      </c>
      <c r="AC276" s="114"/>
      <c r="AD276" s="114"/>
      <c r="AE276" s="114"/>
      <c r="AF276" s="28" t="s">
        <v>1047</v>
      </c>
      <c r="AG276" s="28" t="s">
        <v>1047</v>
      </c>
      <c r="AH276" s="114"/>
    </row>
    <row r="277" ht="29.25" spans="1:34">
      <c r="A277" s="276" t="s">
        <v>140</v>
      </c>
      <c r="B277" s="133" t="s">
        <v>1048</v>
      </c>
      <c r="C277" s="120" t="s">
        <v>1046</v>
      </c>
      <c r="D277" s="109" t="s">
        <v>1049</v>
      </c>
      <c r="E277" s="109" t="s">
        <v>1049</v>
      </c>
      <c r="F277" s="114" t="s">
        <v>1050</v>
      </c>
      <c r="G277" s="109" t="s">
        <v>1049</v>
      </c>
      <c r="H277" s="109" t="s">
        <v>146</v>
      </c>
      <c r="I277" s="114">
        <v>14</v>
      </c>
      <c r="J277" s="114">
        <v>14</v>
      </c>
      <c r="K277" s="278"/>
      <c r="L277" s="278">
        <v>14</v>
      </c>
      <c r="M277" s="114"/>
      <c r="N277" s="114"/>
      <c r="O277" s="114"/>
      <c r="P277" s="114"/>
      <c r="Q277" s="114"/>
      <c r="R277" s="114"/>
      <c r="S277" s="114"/>
      <c r="T277" s="114"/>
      <c r="U277" s="114"/>
      <c r="V277" s="114"/>
      <c r="W277" s="109" t="s">
        <v>119</v>
      </c>
      <c r="X277" s="109" t="s">
        <v>101</v>
      </c>
      <c r="Y277" s="109" t="s">
        <v>120</v>
      </c>
      <c r="Z277" s="109" t="s">
        <v>120</v>
      </c>
      <c r="AA277" s="109" t="s">
        <v>120</v>
      </c>
      <c r="AB277" s="109" t="s">
        <v>120</v>
      </c>
      <c r="AC277" s="114"/>
      <c r="AD277" s="114"/>
      <c r="AE277" s="114"/>
      <c r="AF277" s="28" t="s">
        <v>1047</v>
      </c>
      <c r="AG277" s="28" t="s">
        <v>1047</v>
      </c>
      <c r="AH277" s="114"/>
    </row>
    <row r="278" ht="29.25" spans="1:34">
      <c r="A278" s="24" t="s">
        <v>166</v>
      </c>
      <c r="B278" s="133" t="s">
        <v>1051</v>
      </c>
      <c r="C278" s="120" t="s">
        <v>1046</v>
      </c>
      <c r="D278" s="109" t="s">
        <v>390</v>
      </c>
      <c r="E278" s="109" t="s">
        <v>390</v>
      </c>
      <c r="F278" s="114" t="s">
        <v>1050</v>
      </c>
      <c r="G278" s="109" t="s">
        <v>390</v>
      </c>
      <c r="H278" s="109" t="s">
        <v>391</v>
      </c>
      <c r="I278" s="114">
        <v>11</v>
      </c>
      <c r="J278" s="114">
        <v>11</v>
      </c>
      <c r="K278" s="278"/>
      <c r="L278" s="278">
        <v>11</v>
      </c>
      <c r="M278" s="114"/>
      <c r="N278" s="114"/>
      <c r="O278" s="114"/>
      <c r="P278" s="114"/>
      <c r="Q278" s="114"/>
      <c r="R278" s="114"/>
      <c r="S278" s="114"/>
      <c r="T278" s="114"/>
      <c r="U278" s="114"/>
      <c r="V278" s="114"/>
      <c r="W278" s="109" t="s">
        <v>119</v>
      </c>
      <c r="X278" s="109" t="s">
        <v>101</v>
      </c>
      <c r="Y278" s="109" t="s">
        <v>120</v>
      </c>
      <c r="Z278" s="109" t="s">
        <v>120</v>
      </c>
      <c r="AA278" s="109" t="s">
        <v>120</v>
      </c>
      <c r="AB278" s="109" t="s">
        <v>120</v>
      </c>
      <c r="AC278" s="114"/>
      <c r="AD278" s="114"/>
      <c r="AE278" s="114"/>
      <c r="AF278" s="28" t="s">
        <v>1047</v>
      </c>
      <c r="AG278" s="28" t="s">
        <v>1047</v>
      </c>
      <c r="AH278" s="114"/>
    </row>
    <row r="279" ht="29.25" spans="1:34">
      <c r="A279" s="276" t="s">
        <v>207</v>
      </c>
      <c r="B279" s="133" t="s">
        <v>1052</v>
      </c>
      <c r="C279" s="120" t="s">
        <v>1046</v>
      </c>
      <c r="D279" s="109" t="s">
        <v>849</v>
      </c>
      <c r="E279" s="109" t="s">
        <v>849</v>
      </c>
      <c r="F279" s="114" t="s">
        <v>1050</v>
      </c>
      <c r="G279" s="109" t="s">
        <v>849</v>
      </c>
      <c r="H279" s="109" t="s">
        <v>850</v>
      </c>
      <c r="I279" s="114">
        <v>5</v>
      </c>
      <c r="J279" s="114">
        <v>5</v>
      </c>
      <c r="K279" s="278"/>
      <c r="L279" s="278">
        <v>5</v>
      </c>
      <c r="M279" s="114"/>
      <c r="N279" s="114"/>
      <c r="O279" s="114"/>
      <c r="P279" s="114"/>
      <c r="Q279" s="114"/>
      <c r="R279" s="114"/>
      <c r="S279" s="114"/>
      <c r="T279" s="114"/>
      <c r="U279" s="114"/>
      <c r="V279" s="114"/>
      <c r="W279" s="109" t="s">
        <v>119</v>
      </c>
      <c r="X279" s="109" t="s">
        <v>101</v>
      </c>
      <c r="Y279" s="109" t="s">
        <v>120</v>
      </c>
      <c r="Z279" s="109" t="s">
        <v>120</v>
      </c>
      <c r="AA279" s="109" t="s">
        <v>120</v>
      </c>
      <c r="AB279" s="109" t="s">
        <v>120</v>
      </c>
      <c r="AC279" s="114"/>
      <c r="AD279" s="114"/>
      <c r="AE279" s="114"/>
      <c r="AF279" s="28" t="s">
        <v>1047</v>
      </c>
      <c r="AG279" s="28" t="s">
        <v>1047</v>
      </c>
      <c r="AH279" s="114"/>
    </row>
    <row r="280" ht="29.25" spans="1:34">
      <c r="A280" s="276" t="s">
        <v>214</v>
      </c>
      <c r="B280" s="109" t="s">
        <v>1053</v>
      </c>
      <c r="C280" s="133" t="s">
        <v>1054</v>
      </c>
      <c r="D280" s="133" t="s">
        <v>514</v>
      </c>
      <c r="E280" s="133" t="s">
        <v>514</v>
      </c>
      <c r="F280" s="114" t="s">
        <v>1050</v>
      </c>
      <c r="G280" s="133" t="s">
        <v>514</v>
      </c>
      <c r="H280" s="109" t="s">
        <v>515</v>
      </c>
      <c r="I280" s="114">
        <v>300</v>
      </c>
      <c r="J280" s="114">
        <v>300</v>
      </c>
      <c r="K280" s="114"/>
      <c r="L280" s="114"/>
      <c r="M280" s="114"/>
      <c r="N280" s="114">
        <v>300</v>
      </c>
      <c r="O280" s="114"/>
      <c r="P280" s="114"/>
      <c r="Q280" s="114"/>
      <c r="R280" s="114"/>
      <c r="S280" s="114"/>
      <c r="T280" s="114"/>
      <c r="U280" s="114"/>
      <c r="V280" s="114"/>
      <c r="W280" s="109" t="s">
        <v>119</v>
      </c>
      <c r="X280" s="109" t="s">
        <v>101</v>
      </c>
      <c r="Y280" s="109" t="s">
        <v>120</v>
      </c>
      <c r="Z280" s="109" t="s">
        <v>120</v>
      </c>
      <c r="AA280" s="109" t="s">
        <v>120</v>
      </c>
      <c r="AB280" s="109" t="s">
        <v>120</v>
      </c>
      <c r="AC280" s="114"/>
      <c r="AD280" s="114"/>
      <c r="AE280" s="114"/>
      <c r="AF280" s="28" t="s">
        <v>1047</v>
      </c>
      <c r="AG280" s="28" t="s">
        <v>1047</v>
      </c>
      <c r="AH280" s="114"/>
    </row>
  </sheetData>
  <mergeCells count="26">
    <mergeCell ref="A1:AG1"/>
    <mergeCell ref="D2:E2"/>
    <mergeCell ref="I2:V2"/>
    <mergeCell ref="AK2:AN2"/>
    <mergeCell ref="J3:N3"/>
    <mergeCell ref="O3:V3"/>
    <mergeCell ref="A2:A4"/>
    <mergeCell ref="B2:B4"/>
    <mergeCell ref="C2:C4"/>
    <mergeCell ref="D3:D4"/>
    <mergeCell ref="E3:E4"/>
    <mergeCell ref="F2:F4"/>
    <mergeCell ref="G2:G4"/>
    <mergeCell ref="H2:H4"/>
    <mergeCell ref="I3:I4"/>
    <mergeCell ref="W2:W4"/>
    <mergeCell ref="X2:X4"/>
    <mergeCell ref="Y2:Y4"/>
    <mergeCell ref="Z2:Z4"/>
    <mergeCell ref="AA2:AA4"/>
    <mergeCell ref="AB2:AB4"/>
    <mergeCell ref="AE2:AE4"/>
    <mergeCell ref="AF2:AF4"/>
    <mergeCell ref="AG2:AG4"/>
    <mergeCell ref="AH2:AH4"/>
    <mergeCell ref="AC2:AD3"/>
  </mergeCells>
  <dataValidations count="14">
    <dataValidation type="list" allowBlank="1" showInputMessage="1" showErrorMessage="1" sqref="F1 F7 F8 F9 F10 F12 F13 F14 F15 F16 F21 F22 F37 F38 F75 F76 F77 F78 F80 F86 F105 F108 F109 F117 F135 F136 F165 F166 F173 F177 F178 F179 F180 F183 F184 F185 F186 F189 F196 F223 F232 F237 F240 F247 F248 F253 F254 F258 F267 F274 F275 F276 F277 F18:F19 F23:F34 F35:F36 F39:F48 F69:F72 F73:F74 F89:F96 F97:F101 F103:F104 F118:F119 F120:F125 F126:F131 F132:F134 F137:F151 F152:F154 F155:F164 F167:F172 F174:F176 F181:F182 F187:F188 F198:F199 F221:F222 F224:F226 F227:F229 F230:F231 F233:F236 F238:F239 F241:F243 F244:F246 F249:F252 F255:F256 F259:F266 F268:F273 F278:F280 F281:F1048576">
      <formula1>$AL$3:$AL$6</formula1>
    </dataValidation>
    <dataValidation type="list" allowBlank="1" showInputMessage="1" showErrorMessage="1" sqref="F79">
      <formula1>$AA$3:$AA$6</formula1>
    </dataValidation>
    <dataValidation type="list" allowBlank="1" showInputMessage="1" showErrorMessage="1" sqref="X11:AB11 X20:AB20 X52 Y52:AB52 X53:AB53 X54 Y54:AB54 X55 Y55:AB55 X56 Y56:AB56 X57 Y57:AB57 X58 Y58:AB58 X59 Y59:AB59 X60 Y60:AB60 X61 Y61:AB61 X62 Y62:AB62 X63 Y63:AB63 X64 Y64:AB64 X247 Y247:AA247 AB247 X248 Y248:AA248 AB248 X50:AB51">
      <formula1>$AN$4:$AN$5</formula1>
    </dataValidation>
    <dataValidation type="list" allowBlank="1" showInputMessage="1" showErrorMessage="1" sqref="F11 F20 F52 F53 F50:F51 F54:F56 F57:F60 F61:F64">
      <formula1>$AL$4:$AL$7</formula1>
    </dataValidation>
    <dataValidation type="list" allowBlank="1" showInputMessage="1" showErrorMessage="1" sqref="W1 W7 W8 W9 W10 W12 W15 W21 W22 W38 W49 W75 W80 W81 W82 W83 W84 W85 W86 W87 W88 W102 W105 W106 W107 W108 W109 W117 W135 W136 W164 W167 W168 W169 W170 W171 W172 W183 W184 W185 W186 W189 W192 W193 W194 W195 W196 W197 W200 W201 W209 W223 W232 W237 W240 W253 W254 W257 W258 W261 W262 W263 W264 W265 W266 W267 W274 W280 W5:W6 W18:W19 W23:W34 W35:W37 W39:W48 W69:W72 W73:W74 W89:W96 W97:W101 W103:W104 W110:W116 W118:W119 W120:W125 W126:W131 W132:W134 W137:W151 W152:W154 W155:W163 W165:W166 W187:W188 W190:W191 W198:W199 W202:W208 W210:W220 W221:W222 W224:W226 W227:W229 W230:W231 W233:W236 W238:W239 W241:W243 W244:W246 W249:W252 W255:W256 W259:W260 W268:W273 W275:W279 W281:W1048576">
      <formula1>$AM$3:$AM$4</formula1>
    </dataValidation>
    <dataValidation type="list" allowBlank="1" showInputMessage="1" showErrorMessage="1" sqref="Y13:AB13 Y14:AB14 Y16:AB16 F67 Y67:AB67 W68 Y68:AB68 Y76:AB76 Y77:AB77 Y78 Z78 AA78 AB78 Y79 Z79 AA79 AB79 Y65:AB66">
      <formula1>#REF!</formula1>
    </dataValidation>
    <dataValidation type="list" allowBlank="1" showInputMessage="1" showErrorMessage="1" sqref="X1:AB1 X7:AB7 X8:AB8 X9:AB9 X10:AB10 X12:AB12 W13:X13 W14:X14 X15 Y15 Z15 AA15 AB15 W16:X16 X21:AB21 X22:Z22 AB22 Z23 AB23 Z24 AB24 Z25 AB25 Z26 AB26 Z27 AB27 Z28 AB28 Z29 AB29 Z30 AB30 Z31 AA31 AB31 X38 Y38:AB38 X49 Y49:AB49 W67 X67 X75 Y75 Z75 AA75 AB75 W76:X76 W77:X77 W78 X78 W79 X79 X80:AB80 X81:Y81 Z81 AA81 AB81 X82:Y82 Z82 AA82 AB82 X83:AB83 X84:AB84 X85:AB85 X86:AB86 X87 Y87 Z87 AA87 AB87 X88 Y88 Z88 AA88 AB88 X102:AB102 X105:AB105 X106 Y106:AB106 X107 Y107:AB107 X108 Y108:AB108 X109:AB109 X117:AB117 X135 Z135 AA135 AB135 X136 Z136 AA136 AB136 AB154 X164 Z164 AA164 AB164 X167 Z167 AA167 AB167 X168 Z168 AA168 AB168 X169 Z169 AA169 AB169 X170 Z170 AA170 AB170 X171 Z171 AA171 AB171 X172 Z172 AA172 AB172 W173 X173 W177 X177 W178 X178 W179 X179 W180 X180 X183:AB183 X184:AB184 X185 Y185:AB185 X186 Y186:AB186 X189:AB189 X192:AB192 X193:AB193 X194:AB194 X195:AB195 X196:AB196 X197:AB197 X200:AB200 X201:Y201 Z201:AB201 Z202:AB202 Z203:AB203 Z204:AB204 Z205:AB205 Z206:AB206 Z207:AB207 X208:AB208 X209:AB209 X210:Y210 Z210:AB210 Y211 Z211:AB211 Z212:AB212 Z213:AB213 X223:AB223 X232:AB232 X237 Y237 Z237:AB237 X240:AB240 X253 Y253:AB253 X254 Y254:AB254 X257:AB257 X258:AB258 X261 X262 X263 X264 X265 X266 X267 Y267:AB267 X274 Y274:AB274 X275:AB275 X280 Y280:AB280 W65:W66 W174:W176 W181:W182 X23:X34 X35:X37 X39:X48 X65:X66 X68:X72 X73:X74 X126:X131 X137:X151 X152:X154 X155:X163 X165:X166 X174:X176 X181:X182 X187:X188 X211:X216 X276:X279 Y23:Y31 Y212:Y216 Z137:Z151 Z165:Z166 AA22:AA30 AA137:AA151 AA165:AA166 AB137:AB153 AB165:AB166 Y73:AB74 Y187:AB188 X5:AB6 X103:AB104 X221:AB222 X255:AB256 X259:AB260 X18:AB19 X118:AB119 X190:AB191 X198:AB199 X230:AB231 X238:AB239 Y32:AB34 Y35:AB37 Z214:AB216 X268:AB273 Y261:AB266 Y39:AB48 Y69:AB72 X132:AB134 X97:AB101 X89:AB96 X202:Y203 X204:Y205 X206:Y207 X110:AB116 X217:AB220 X233:AB236 X249:AB252 X224:AB226 X227:AB229 X241:AB243 X244:AB246 Y126:AB131 Z152:AA154 Z155:AB163 X120:AB125 Y276:AB279 X281:AB1048576">
      <formula1>$AN$3:$AN$4</formula1>
    </dataValidation>
    <dataValidation type="list" allowBlank="1" showInputMessage="1" showErrorMessage="1" sqref="W11 W20 W52 W53 W54 W55 W56 W57 W58 W59 W60 W61 W62 W63 W64 W247 W248 W50:W51">
      <formula1>$AM$4:$AM$5</formula1>
    </dataValidation>
    <dataValidation type="list" allowBlank="1" showInputMessage="1" showErrorMessage="1" sqref="Y173:AB173 Y177:AB177 Y178:AB178 Y179 Z179:AB179 Z180:AB180 Y181:Y182 Y174:AB176 Z181:AB182">
      <formula1>$AO$3:$AO$4</formula1>
    </dataValidation>
    <dataValidation type="list" allowBlank="1" showInputMessage="1" showErrorMessage="1" sqref="Y180">
      <formula1>$AO$2:$AO$3</formula1>
    </dataValidation>
    <dataValidation type="list" allowBlank="1" showInputMessage="1" showErrorMessage="1" sqref="F192 F193 F194 F197 F190:F191">
      <formula1>$AL$3:$AL$8</formula1>
    </dataValidation>
    <dataValidation type="list" allowBlank="1" showInputMessage="1" showErrorMessage="1" sqref="F209 F200:F208 F210:F220">
      <formula1>$AL$3:$AL$5</formula1>
    </dataValidation>
    <dataValidation type="list" allowBlank="1" showInputMessage="1" showErrorMessage="1" sqref="F257">
      <formula1>$T$3:$T$6</formula1>
    </dataValidation>
    <dataValidation type="list" allowBlank="1" showInputMessage="1" showErrorMessage="1" sqref="F65:F66">
      <formula1>$AM$3:$AM$6</formula1>
    </dataValidation>
  </dataValidations>
  <printOptions horizontalCentered="1"/>
  <pageMargins left="0.118055555555556" right="0.0388888888888889" top="0.354166666666667" bottom="0.275" header="0.298611111111111" footer="0.298611111111111"/>
  <pageSetup paperSize="8" firstPageNumber="7" fitToHeight="0" orientation="landscape" useFirstPageNumber="1" horizontalDpi="600"/>
  <headerFooter>
    <oddFooter>&amp;C- &amp;P -</oddFooter>
  </headerFooter>
  <ignoredErrors>
    <ignoredError sqref="J96" formula="1"/>
    <ignoredError sqref="O133 L1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陈仓区政府</cp:lastModifiedBy>
  <dcterms:created xsi:type="dcterms:W3CDTF">2019-07-20T09:28:00Z</dcterms:created>
  <cp:lastPrinted>2019-09-17T00:07:00Z</cp:lastPrinted>
  <dcterms:modified xsi:type="dcterms:W3CDTF">2022-04-14T06:34:42Z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F46EC286F3584946A098C0D63D1AB3C3</vt:lpwstr>
  </property>
  <property fmtid="{D5CDD505-2E9C-101B-9397-08002B2CF9AE}" pid="4" name="KSOReadingLayout">
    <vt:bool>true</vt:bool>
  </property>
</Properties>
</file>