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<sst xmlns="http://schemas.openxmlformats.org/spreadsheetml/2006/main" count="81" uniqueCount="74">
  <si>
    <t>2022年集体国家级公益林生态效益补偿资金计划表</t>
  </si>
  <si>
    <t>单位：亩、元</t>
  </si>
  <si>
    <t>制表：宝鸡市陈仓区林业局</t>
  </si>
  <si>
    <t>镇</t>
  </si>
  <si>
    <t>村</t>
  </si>
  <si>
    <t>农户和大户兑付面积</t>
  </si>
  <si>
    <t>农户和大户兑付资金</t>
  </si>
  <si>
    <t>镇村提取生态效益补偿金面积</t>
  </si>
  <si>
    <t>镇村提取生态效益补偿金</t>
  </si>
  <si>
    <t>备注</t>
  </si>
  <si>
    <t>赤沙镇</t>
  </si>
  <si>
    <t>宁里巴村</t>
  </si>
  <si>
    <t>姚花沟村</t>
  </si>
  <si>
    <t>西一村</t>
  </si>
  <si>
    <t>东一村</t>
  </si>
  <si>
    <t>姬家沟村</t>
  </si>
  <si>
    <t>西冯村</t>
  </si>
  <si>
    <t>青川村</t>
  </si>
  <si>
    <t>赤沙镇林场</t>
  </si>
  <si>
    <t>小计</t>
  </si>
  <si>
    <t>凤阁岭镇</t>
  </si>
  <si>
    <t>凤阁岭村</t>
  </si>
  <si>
    <t>后排村</t>
  </si>
  <si>
    <t>毛家庄村</t>
  </si>
  <si>
    <t>张家川村</t>
  </si>
  <si>
    <t>香泉镇</t>
  </si>
  <si>
    <t>石尧村</t>
  </si>
  <si>
    <t>王家庄村</t>
  </si>
  <si>
    <t>前锋村</t>
  </si>
  <si>
    <t>硖里村</t>
  </si>
  <si>
    <t>三泉村</t>
  </si>
  <si>
    <t>麻池村</t>
  </si>
  <si>
    <t>香泉镇林场</t>
  </si>
  <si>
    <t>拓石镇</t>
  </si>
  <si>
    <t>孟家塬村</t>
  </si>
  <si>
    <t>通洞村</t>
  </si>
  <si>
    <t>拓石村</t>
  </si>
  <si>
    <t>马家湾村</t>
  </si>
  <si>
    <t>九峰村</t>
  </si>
  <si>
    <t>小川村</t>
  </si>
  <si>
    <t>仙龙村</t>
  </si>
  <si>
    <t>东口村</t>
  </si>
  <si>
    <t>杨家川村</t>
  </si>
  <si>
    <t>常家沟村</t>
  </si>
  <si>
    <t>葛条岭村</t>
  </si>
  <si>
    <t>胡店村</t>
  </si>
  <si>
    <t>坪头镇</t>
  </si>
  <si>
    <t>王家咀村</t>
  </si>
  <si>
    <t>庵里村</t>
  </si>
  <si>
    <t>坪头村</t>
  </si>
  <si>
    <t>南山村</t>
  </si>
  <si>
    <t>林光村</t>
  </si>
  <si>
    <t>营头村</t>
  </si>
  <si>
    <t>码头村</t>
  </si>
  <si>
    <t>新民村</t>
  </si>
  <si>
    <t>石渔沟村</t>
  </si>
  <si>
    <t>西庄村</t>
  </si>
  <si>
    <t>庙沟村</t>
  </si>
  <si>
    <t>四沟滩村</t>
  </si>
  <si>
    <t>县功镇</t>
  </si>
  <si>
    <t>谢家崖村</t>
  </si>
  <si>
    <t>吴家庄村</t>
  </si>
  <si>
    <t>李家崖村</t>
  </si>
  <si>
    <t>新街镇</t>
  </si>
  <si>
    <t>菜园村</t>
  </si>
  <si>
    <t>官村</t>
  </si>
  <si>
    <t>庙川村</t>
  </si>
  <si>
    <t>郝家庄村</t>
  </si>
  <si>
    <t>老庄村</t>
  </si>
  <si>
    <t>贾村镇</t>
  </si>
  <si>
    <t>北湾村</t>
  </si>
  <si>
    <t>花园村</t>
  </si>
  <si>
    <t>合计</t>
  </si>
  <si>
    <t>资金总计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</si>
</sst>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);[Red]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6"/>
      <color theme="1"/>
      <name val="方正小标宋简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2" applyNumberFormat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2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zoomScale="115" zoomScaleNormal="115" topLeftCell="A39" workbookViewId="0">
      <selection activeCell="B40" sqref="$A40:$XFD40"/>
    </sheetView>
  </sheetViews>
  <sheetFormatPr defaultColWidth="9" defaultRowHeight="13.5" outlineLevelCol="6"/>
  <cols>
    <col min="1" max="1" width="11.6666666666667" customWidth="1"/>
    <col min="2" max="2" width="15.4083333333333" customWidth="1"/>
    <col min="3" max="4" width="14.1583333333333" customWidth="1"/>
    <col min="5" max="6" width="15.9666666666667" customWidth="1"/>
    <col min="7" max="7" width="7.64166666666667" customWidth="1"/>
  </cols>
  <sheetData>
    <row r="1" ht="2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0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0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39" customHeight="1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="1" customFormat="1" ht="19" customHeight="1" spans="1:7">
      <c r="A5" s="7" t="s">
        <v>10</v>
      </c>
      <c r="B5" s="6" t="s">
        <v>11</v>
      </c>
      <c r="C5" s="8">
        <v>239.1</v>
      </c>
      <c r="D5" s="9">
        <v>3825.6</v>
      </c>
      <c r="E5" s="8">
        <v>27.6</v>
      </c>
      <c r="F5" s="9">
        <v>441.6</v>
      </c>
      <c r="G5" s="6"/>
    </row>
    <row r="6" s="1" customFormat="1" ht="19" customHeight="1" spans="1:7">
      <c r="A6" s="7"/>
      <c r="B6" s="6" t="s">
        <v>12</v>
      </c>
      <c r="C6" s="8">
        <v>738.7</v>
      </c>
      <c r="D6" s="10">
        <v>11819.2</v>
      </c>
      <c r="E6" s="8">
        <v>438.2</v>
      </c>
      <c r="F6" s="9">
        <v>7011.2</v>
      </c>
      <c r="G6" s="6"/>
    </row>
    <row r="7" s="1" customFormat="1" ht="19" customHeight="1" spans="1:7">
      <c r="A7" s="7"/>
      <c r="B7" s="6" t="s">
        <v>13</v>
      </c>
      <c r="C7" s="11">
        <v>323.6</v>
      </c>
      <c r="D7" s="12">
        <v>5177.6</v>
      </c>
      <c r="E7" s="11">
        <v>171.4</v>
      </c>
      <c r="F7" s="12">
        <v>2742.4</v>
      </c>
      <c r="G7" s="6"/>
    </row>
    <row r="8" s="1" customFormat="1" ht="19" customHeight="1" spans="1:7">
      <c r="A8" s="7"/>
      <c r="B8" s="6" t="s">
        <v>14</v>
      </c>
      <c r="C8" s="8">
        <v>74.8</v>
      </c>
      <c r="D8" s="9">
        <v>1196.8</v>
      </c>
      <c r="E8" s="8"/>
      <c r="F8" s="9"/>
      <c r="G8" s="6"/>
    </row>
    <row r="9" s="1" customFormat="1" ht="19" customHeight="1" spans="1:7">
      <c r="A9" s="7"/>
      <c r="B9" s="6" t="s">
        <v>15</v>
      </c>
      <c r="C9" s="8">
        <v>1049.2</v>
      </c>
      <c r="D9" s="9">
        <v>16787.2</v>
      </c>
      <c r="E9" s="8">
        <v>396.7</v>
      </c>
      <c r="F9" s="9">
        <v>6347.2</v>
      </c>
      <c r="G9" s="6"/>
    </row>
    <row r="10" s="1" customFormat="1" ht="19" customHeight="1" spans="1:7">
      <c r="A10" s="7"/>
      <c r="B10" s="6" t="s">
        <v>16</v>
      </c>
      <c r="C10" s="8">
        <v>561</v>
      </c>
      <c r="D10" s="9">
        <v>8976</v>
      </c>
      <c r="E10" s="8">
        <v>420.3</v>
      </c>
      <c r="F10" s="9">
        <v>6724.8</v>
      </c>
      <c r="G10" s="6"/>
    </row>
    <row r="11" s="1" customFormat="1" ht="19" customHeight="1" spans="1:7">
      <c r="A11" s="7"/>
      <c r="B11" s="6" t="s">
        <v>17</v>
      </c>
      <c r="C11" s="8">
        <v>1940.4</v>
      </c>
      <c r="D11" s="9">
        <v>31046.4</v>
      </c>
      <c r="E11" s="8">
        <v>889.3</v>
      </c>
      <c r="F11" s="9">
        <v>14228.8</v>
      </c>
      <c r="G11" s="6"/>
    </row>
    <row r="12" s="1" customFormat="1" ht="19" customHeight="1" spans="1:7">
      <c r="A12" s="7"/>
      <c r="B12" s="13" t="s">
        <v>18</v>
      </c>
      <c r="C12" s="14">
        <v>216</v>
      </c>
      <c r="D12" s="15">
        <v>1036.8</v>
      </c>
      <c r="E12" s="14"/>
      <c r="F12" s="15">
        <v>2419.2</v>
      </c>
      <c r="G12" s="6"/>
    </row>
    <row r="13" s="1" customFormat="1" ht="19" customHeight="1" spans="1:7">
      <c r="A13" s="7"/>
      <c r="B13" s="7" t="s">
        <v>19</v>
      </c>
      <c r="C13" s="11">
        <f>SUM(C5:C12)</f>
        <v>5142.8</v>
      </c>
      <c r="D13" s="12">
        <f>SUM(D5:D12)</f>
        <v>79865.6</v>
      </c>
      <c r="E13" s="11">
        <f>SUM(E5:E12)</f>
        <v>2343.5</v>
      </c>
      <c r="F13" s="16">
        <f>SUM(F5:F12)</f>
        <v>39915.2</v>
      </c>
      <c r="G13" s="6"/>
    </row>
    <row r="14" s="1" customFormat="1" ht="19" customHeight="1" spans="1:7">
      <c r="A14" s="7" t="s">
        <v>20</v>
      </c>
      <c r="B14" s="6" t="s">
        <v>21</v>
      </c>
      <c r="C14" s="8">
        <v>105</v>
      </c>
      <c r="D14" s="9">
        <v>1680</v>
      </c>
      <c r="E14" s="8">
        <v>458.3</v>
      </c>
      <c r="F14" s="9">
        <v>7332.8</v>
      </c>
      <c r="G14" s="6"/>
    </row>
    <row r="15" s="1" customFormat="1" ht="19" customHeight="1" spans="1:7">
      <c r="A15" s="7"/>
      <c r="B15" s="6" t="s">
        <v>22</v>
      </c>
      <c r="C15" s="8">
        <v>8086.3</v>
      </c>
      <c r="D15" s="9">
        <v>91400.48</v>
      </c>
      <c r="E15" s="8">
        <v>2144</v>
      </c>
      <c r="F15" s="9">
        <v>72284.32</v>
      </c>
      <c r="G15" s="6"/>
    </row>
    <row r="16" s="1" customFormat="1" ht="19" customHeight="1" spans="1:7">
      <c r="A16" s="7"/>
      <c r="B16" s="6" t="s">
        <v>23</v>
      </c>
      <c r="C16" s="8">
        <v>154.5</v>
      </c>
      <c r="D16" s="9">
        <v>2472</v>
      </c>
      <c r="E16" s="8"/>
      <c r="F16" s="9"/>
      <c r="G16" s="6"/>
    </row>
    <row r="17" s="1" customFormat="1" ht="19" customHeight="1" spans="1:7">
      <c r="A17" s="7"/>
      <c r="B17" s="6" t="s">
        <v>24</v>
      </c>
      <c r="C17" s="8">
        <v>5062</v>
      </c>
      <c r="D17" s="9">
        <v>77301.6</v>
      </c>
      <c r="E17" s="8">
        <v>1130</v>
      </c>
      <c r="F17" s="9">
        <v>21770.4</v>
      </c>
      <c r="G17" s="6"/>
    </row>
    <row r="18" s="1" customFormat="1" ht="19" customHeight="1" spans="1:7">
      <c r="A18" s="7"/>
      <c r="B18" s="7" t="s">
        <v>19</v>
      </c>
      <c r="C18" s="8">
        <f>C14+C15+C16+C17</f>
        <v>13407.8</v>
      </c>
      <c r="D18" s="9">
        <f>D14+D15+D16+D17</f>
        <v>172854.08</v>
      </c>
      <c r="E18" s="8">
        <f>E14+E15+E16+E17</f>
        <v>3732.3</v>
      </c>
      <c r="F18" s="17">
        <f>F14+F15+F16+F17</f>
        <v>101387.52</v>
      </c>
      <c r="G18" s="6"/>
    </row>
    <row r="19" s="1" customFormat="1" ht="19" customHeight="1" spans="1:7">
      <c r="A19" s="7" t="s">
        <v>25</v>
      </c>
      <c r="B19" s="6" t="s">
        <v>26</v>
      </c>
      <c r="C19" s="8">
        <v>2656.8</v>
      </c>
      <c r="D19" s="9">
        <v>42508.8</v>
      </c>
      <c r="E19" s="8">
        <v>763.8</v>
      </c>
      <c r="F19" s="9">
        <v>12220.8</v>
      </c>
      <c r="G19" s="6"/>
    </row>
    <row r="20" s="1" customFormat="1" ht="19" customHeight="1" spans="1:7">
      <c r="A20" s="7"/>
      <c r="B20" s="6" t="s">
        <v>27</v>
      </c>
      <c r="C20" s="8">
        <v>470.6</v>
      </c>
      <c r="D20" s="9">
        <v>7529.6</v>
      </c>
      <c r="E20" s="8">
        <v>533.7</v>
      </c>
      <c r="F20" s="9">
        <v>8539.2</v>
      </c>
      <c r="G20" s="6"/>
    </row>
    <row r="21" s="1" customFormat="1" ht="19" customHeight="1" spans="1:7">
      <c r="A21" s="7"/>
      <c r="B21" s="6" t="s">
        <v>28</v>
      </c>
      <c r="C21" s="8">
        <v>2943.5</v>
      </c>
      <c r="D21" s="9">
        <v>31086.4</v>
      </c>
      <c r="E21" s="8"/>
      <c r="F21" s="9">
        <v>16009.6</v>
      </c>
      <c r="G21" s="6"/>
    </row>
    <row r="22" s="1" customFormat="1" ht="19" customHeight="1" spans="1:7">
      <c r="A22" s="7"/>
      <c r="B22" s="6" t="s">
        <v>29</v>
      </c>
      <c r="C22" s="8">
        <v>8030.4</v>
      </c>
      <c r="D22" s="9">
        <v>106041.6</v>
      </c>
      <c r="E22" s="8">
        <v>1086.5</v>
      </c>
      <c r="F22" s="9">
        <v>39828.8</v>
      </c>
      <c r="G22" s="6"/>
    </row>
    <row r="23" s="1" customFormat="1" ht="19" customHeight="1" spans="1:7">
      <c r="A23" s="7"/>
      <c r="B23" s="6" t="s">
        <v>30</v>
      </c>
      <c r="C23" s="8">
        <v>2722.5</v>
      </c>
      <c r="D23" s="9">
        <v>34848</v>
      </c>
      <c r="E23" s="8"/>
      <c r="F23" s="9">
        <v>8712</v>
      </c>
      <c r="G23" s="6"/>
    </row>
    <row r="24" s="1" customFormat="1" ht="19" customHeight="1" spans="1:7">
      <c r="A24" s="7"/>
      <c r="B24" s="6" t="s">
        <v>31</v>
      </c>
      <c r="C24" s="8">
        <v>2709.5</v>
      </c>
      <c r="D24" s="9">
        <v>43352</v>
      </c>
      <c r="E24" s="8"/>
      <c r="F24" s="9"/>
      <c r="G24" s="6"/>
    </row>
    <row r="25" s="1" customFormat="1" ht="19" customHeight="1" spans="1:7">
      <c r="A25" s="7"/>
      <c r="B25" s="6" t="s">
        <v>32</v>
      </c>
      <c r="C25" s="18"/>
      <c r="D25" s="19"/>
      <c r="E25" s="18">
        <v>2063.5</v>
      </c>
      <c r="F25" s="19">
        <v>33016</v>
      </c>
      <c r="G25" s="6"/>
    </row>
    <row r="26" s="1" customFormat="1" ht="19" customHeight="1" spans="1:7">
      <c r="A26" s="7"/>
      <c r="B26" s="7" t="s">
        <v>19</v>
      </c>
      <c r="C26" s="18">
        <f>SUM(C19:C25)</f>
        <v>19533.3</v>
      </c>
      <c r="D26" s="19">
        <f t="shared" ref="D26:F26" si="0">SUM(D19:D25)</f>
        <v>265366.4</v>
      </c>
      <c r="E26" s="18">
        <f t="shared" si="0"/>
        <v>4447.5</v>
      </c>
      <c r="F26" s="20">
        <f t="shared" si="0"/>
        <v>118326.4</v>
      </c>
      <c r="G26" s="6"/>
    </row>
    <row r="27" s="1" customFormat="1" ht="19" customHeight="1" spans="1:7">
      <c r="A27" s="21" t="s">
        <v>33</v>
      </c>
      <c r="B27" s="6" t="s">
        <v>34</v>
      </c>
      <c r="C27" s="18">
        <v>1515.4</v>
      </c>
      <c r="D27" s="19">
        <v>24246.4</v>
      </c>
      <c r="E27" s="18">
        <v>1000.4</v>
      </c>
      <c r="F27" s="19">
        <v>16006.4</v>
      </c>
      <c r="G27" s="6"/>
    </row>
    <row r="28" s="1" customFormat="1" ht="19" customHeight="1" spans="1:7">
      <c r="A28" s="22"/>
      <c r="B28" s="6" t="s">
        <v>35</v>
      </c>
      <c r="C28" s="18">
        <v>561.5</v>
      </c>
      <c r="D28" s="19">
        <v>8984</v>
      </c>
      <c r="E28" s="18"/>
      <c r="F28" s="19"/>
      <c r="G28" s="6"/>
    </row>
    <row r="29" s="1" customFormat="1" ht="19" customHeight="1" spans="1:7">
      <c r="A29" s="22"/>
      <c r="B29" s="6" t="s">
        <v>36</v>
      </c>
      <c r="C29" s="18">
        <v>648.5</v>
      </c>
      <c r="D29" s="19">
        <v>10376</v>
      </c>
      <c r="E29" s="18">
        <v>1716.2</v>
      </c>
      <c r="F29" s="19">
        <v>27459.2</v>
      </c>
      <c r="G29" s="6"/>
    </row>
    <row r="30" s="1" customFormat="1" ht="19" customHeight="1" spans="1:7">
      <c r="A30" s="22"/>
      <c r="B30" s="6" t="s">
        <v>37</v>
      </c>
      <c r="C30" s="18">
        <v>2837</v>
      </c>
      <c r="D30" s="19">
        <v>45392</v>
      </c>
      <c r="E30" s="18">
        <v>503.5</v>
      </c>
      <c r="F30" s="19">
        <v>8056</v>
      </c>
      <c r="G30" s="6"/>
    </row>
    <row r="31" s="1" customFormat="1" ht="19" customHeight="1" spans="1:7">
      <c r="A31" s="22"/>
      <c r="B31" s="6" t="s">
        <v>38</v>
      </c>
      <c r="C31" s="18">
        <v>2013.4</v>
      </c>
      <c r="D31" s="19">
        <v>32214.4</v>
      </c>
      <c r="E31" s="18">
        <v>1376.2</v>
      </c>
      <c r="F31" s="19">
        <v>22019.2</v>
      </c>
      <c r="G31" s="6"/>
    </row>
    <row r="32" s="1" customFormat="1" ht="19" customHeight="1" spans="1:7">
      <c r="A32" s="22"/>
      <c r="B32" s="6" t="s">
        <v>39</v>
      </c>
      <c r="C32" s="18">
        <v>1568</v>
      </c>
      <c r="D32" s="19">
        <v>25088</v>
      </c>
      <c r="E32" s="18"/>
      <c r="F32" s="19"/>
      <c r="G32" s="6"/>
    </row>
    <row r="33" s="1" customFormat="1" ht="19" customHeight="1" spans="1:7">
      <c r="A33" s="22"/>
      <c r="B33" s="6" t="s">
        <v>40</v>
      </c>
      <c r="C33" s="18">
        <v>6113.2</v>
      </c>
      <c r="D33" s="19">
        <v>70472.8</v>
      </c>
      <c r="E33" s="18">
        <v>1942.5</v>
      </c>
      <c r="F33" s="19">
        <v>58418.4</v>
      </c>
      <c r="G33" s="6"/>
    </row>
    <row r="34" s="1" customFormat="1" ht="19" customHeight="1" spans="1:7">
      <c r="A34" s="22"/>
      <c r="B34" s="6" t="s">
        <v>41</v>
      </c>
      <c r="C34" s="18">
        <v>10626.2</v>
      </c>
      <c r="D34" s="19">
        <v>170019.2</v>
      </c>
      <c r="E34" s="18"/>
      <c r="F34" s="19"/>
      <c r="G34" s="6"/>
    </row>
    <row r="35" s="1" customFormat="1" ht="19" customHeight="1" spans="1:7">
      <c r="A35" s="22"/>
      <c r="B35" s="6" t="s">
        <v>42</v>
      </c>
      <c r="C35" s="18">
        <v>4184.5</v>
      </c>
      <c r="D35" s="19">
        <v>64343.52</v>
      </c>
      <c r="E35" s="18"/>
      <c r="F35" s="19">
        <v>2608.48</v>
      </c>
      <c r="G35" s="6"/>
    </row>
    <row r="36" s="1" customFormat="1" ht="19" customHeight="1" spans="1:7">
      <c r="A36" s="22"/>
      <c r="B36" s="6" t="s">
        <v>43</v>
      </c>
      <c r="C36" s="18">
        <v>1470.4</v>
      </c>
      <c r="D36" s="19">
        <v>23526.4</v>
      </c>
      <c r="E36" s="18">
        <v>232.3</v>
      </c>
      <c r="F36" s="19">
        <v>3716.8</v>
      </c>
      <c r="G36" s="6"/>
    </row>
    <row r="37" s="1" customFormat="1" ht="19" customHeight="1" spans="1:7">
      <c r="A37" s="22"/>
      <c r="B37" s="6" t="s">
        <v>44</v>
      </c>
      <c r="C37" s="18">
        <v>461</v>
      </c>
      <c r="D37" s="19">
        <v>7376</v>
      </c>
      <c r="E37" s="18">
        <v>435.2</v>
      </c>
      <c r="F37" s="19">
        <v>6963.2</v>
      </c>
      <c r="G37" s="6"/>
    </row>
    <row r="38" s="1" customFormat="1" ht="19" customHeight="1" spans="1:7">
      <c r="A38" s="22"/>
      <c r="B38" s="6" t="s">
        <v>45</v>
      </c>
      <c r="C38" s="18">
        <v>2016</v>
      </c>
      <c r="D38" s="19">
        <v>32256</v>
      </c>
      <c r="E38" s="18"/>
      <c r="F38" s="19"/>
      <c r="G38" s="6"/>
    </row>
    <row r="39" s="1" customFormat="1" ht="19" customHeight="1" spans="1:7">
      <c r="A39" s="23"/>
      <c r="B39" s="7" t="s">
        <v>19</v>
      </c>
      <c r="C39" s="8">
        <f>SUM(C27:C38)</f>
        <v>34015.1</v>
      </c>
      <c r="D39" s="9">
        <f t="shared" ref="D39:F39" si="1">SUM(D27:D38)</f>
        <v>514294.72</v>
      </c>
      <c r="E39" s="8">
        <f t="shared" si="1"/>
        <v>7206.3</v>
      </c>
      <c r="F39" s="17">
        <f t="shared" si="1"/>
        <v>145247.68</v>
      </c>
      <c r="G39" s="6"/>
    </row>
    <row r="40" s="1" customFormat="1" ht="19" customHeight="1" spans="1:7">
      <c r="A40" s="7" t="s">
        <v>46</v>
      </c>
      <c r="B40" s="6" t="s">
        <v>47</v>
      </c>
      <c r="C40" s="8">
        <v>9642.6</v>
      </c>
      <c r="D40" s="9">
        <v>154281.6</v>
      </c>
      <c r="E40" s="8">
        <v>4864.2</v>
      </c>
      <c r="F40" s="9">
        <v>77827.2</v>
      </c>
      <c r="G40" s="6"/>
    </row>
    <row r="41" s="1" customFormat="1" ht="19" customHeight="1" spans="1:7">
      <c r="A41" s="7"/>
      <c r="B41" s="6" t="s">
        <v>48</v>
      </c>
      <c r="C41" s="8">
        <v>4586.9</v>
      </c>
      <c r="D41" s="9">
        <v>73390.4</v>
      </c>
      <c r="E41" s="8">
        <v>2022.3</v>
      </c>
      <c r="F41" s="9">
        <v>32356.8</v>
      </c>
      <c r="G41" s="6"/>
    </row>
    <row r="42" s="1" customFormat="1" ht="19" customHeight="1" spans="1:7">
      <c r="A42" s="7"/>
      <c r="B42" s="6" t="s">
        <v>49</v>
      </c>
      <c r="C42" s="8">
        <v>833.5</v>
      </c>
      <c r="D42" s="9">
        <v>13336</v>
      </c>
      <c r="E42" s="8">
        <v>352</v>
      </c>
      <c r="F42" s="9">
        <v>5632</v>
      </c>
      <c r="G42" s="6"/>
    </row>
    <row r="43" s="1" customFormat="1" ht="19" customHeight="1" spans="1:7">
      <c r="A43" s="7"/>
      <c r="B43" s="6" t="s">
        <v>50</v>
      </c>
      <c r="C43" s="8">
        <f>13332.5-10.6</f>
        <v>13321.9</v>
      </c>
      <c r="D43" s="9">
        <v>157176.16</v>
      </c>
      <c r="E43" s="8">
        <f>3054.1+10.6</f>
        <v>3064.7</v>
      </c>
      <c r="F43" s="24">
        <v>104709.44</v>
      </c>
      <c r="G43" s="6"/>
    </row>
    <row r="44" s="1" customFormat="1" ht="19" customHeight="1" spans="1:7">
      <c r="A44" s="7"/>
      <c r="B44" s="6" t="s">
        <v>51</v>
      </c>
      <c r="C44" s="8">
        <v>2360.5</v>
      </c>
      <c r="D44" s="9">
        <v>32537.6</v>
      </c>
      <c r="E44" s="8">
        <v>1844.4</v>
      </c>
      <c r="F44" s="9">
        <v>34740.8</v>
      </c>
      <c r="G44" s="6"/>
    </row>
    <row r="45" s="2" customFormat="1" ht="19" customHeight="1" spans="1:7">
      <c r="A45" s="7"/>
      <c r="B45" s="6" t="s">
        <v>52</v>
      </c>
      <c r="C45" s="8">
        <v>112.5</v>
      </c>
      <c r="D45" s="9">
        <v>1800</v>
      </c>
      <c r="E45" s="8">
        <v>557.3</v>
      </c>
      <c r="F45" s="9">
        <v>8916.8</v>
      </c>
      <c r="G45" s="6"/>
    </row>
    <row r="46" s="2" customFormat="1" ht="19" customHeight="1" spans="1:7">
      <c r="A46" s="7"/>
      <c r="B46" s="6" t="s">
        <v>53</v>
      </c>
      <c r="C46" s="8">
        <f>4730.5-20</f>
        <v>4710.5</v>
      </c>
      <c r="D46" s="9">
        <v>75368</v>
      </c>
      <c r="E46" s="8">
        <f>3874.4+20</f>
        <v>3894.4</v>
      </c>
      <c r="F46" s="9">
        <v>62310.4</v>
      </c>
      <c r="G46" s="6"/>
    </row>
    <row r="47" s="1" customFormat="1" ht="19" customHeight="1" spans="1:7">
      <c r="A47" s="7"/>
      <c r="B47" s="6" t="s">
        <v>54</v>
      </c>
      <c r="C47" s="8">
        <v>850.3</v>
      </c>
      <c r="D47" s="9">
        <v>13604.8</v>
      </c>
      <c r="E47" s="8">
        <v>1824.9</v>
      </c>
      <c r="F47" s="9">
        <v>29198.4</v>
      </c>
      <c r="G47" s="6"/>
    </row>
    <row r="48" s="1" customFormat="1" ht="19" customHeight="1" spans="1:7">
      <c r="A48" s="7"/>
      <c r="B48" s="6" t="s">
        <v>55</v>
      </c>
      <c r="C48" s="8">
        <v>1109.6</v>
      </c>
      <c r="D48" s="9">
        <v>17753.6</v>
      </c>
      <c r="E48" s="8">
        <v>603.7</v>
      </c>
      <c r="F48" s="9">
        <v>9659.2</v>
      </c>
      <c r="G48" s="6"/>
    </row>
    <row r="49" s="1" customFormat="1" ht="19" customHeight="1" spans="1:7">
      <c r="A49" s="7"/>
      <c r="B49" s="6" t="s">
        <v>56</v>
      </c>
      <c r="C49" s="8">
        <v>1164</v>
      </c>
      <c r="D49" s="9">
        <v>18624</v>
      </c>
      <c r="E49" s="8">
        <v>367.3</v>
      </c>
      <c r="F49" s="9">
        <v>5876.8</v>
      </c>
      <c r="G49" s="6"/>
    </row>
    <row r="50" s="1" customFormat="1" ht="19" customHeight="1" spans="1:7">
      <c r="A50" s="7"/>
      <c r="B50" s="6" t="s">
        <v>57</v>
      </c>
      <c r="C50" s="8">
        <v>924.7</v>
      </c>
      <c r="D50" s="9">
        <v>11384.8</v>
      </c>
      <c r="E50" s="8"/>
      <c r="F50" s="9">
        <v>3410.4</v>
      </c>
      <c r="G50" s="6"/>
    </row>
    <row r="51" s="1" customFormat="1" ht="19" customHeight="1" spans="1:7">
      <c r="A51" s="7"/>
      <c r="B51" s="6" t="s">
        <v>58</v>
      </c>
      <c r="C51" s="8">
        <v>586.9</v>
      </c>
      <c r="D51" s="9">
        <v>9390.4</v>
      </c>
      <c r="E51" s="8">
        <v>566.3</v>
      </c>
      <c r="F51" s="9">
        <v>9060.8</v>
      </c>
      <c r="G51" s="6"/>
    </row>
    <row r="52" s="1" customFormat="1" ht="19" customHeight="1" spans="1:7">
      <c r="A52" s="7"/>
      <c r="B52" s="7" t="s">
        <v>19</v>
      </c>
      <c r="C52" s="8">
        <f>SUM(C40:C51)</f>
        <v>40203.9</v>
      </c>
      <c r="D52" s="9">
        <f t="shared" ref="D52:F52" si="2">SUM(D40:D51)</f>
        <v>578647.36</v>
      </c>
      <c r="E52" s="8">
        <f t="shared" si="2"/>
        <v>19961.5</v>
      </c>
      <c r="F52" s="17">
        <f t="shared" si="2"/>
        <v>383699.04</v>
      </c>
      <c r="G52" s="6"/>
    </row>
    <row r="53" s="1" customFormat="1" ht="19" customHeight="1" spans="1:7">
      <c r="A53" s="7" t="s">
        <v>59</v>
      </c>
      <c r="B53" s="6" t="s">
        <v>60</v>
      </c>
      <c r="C53" s="8">
        <f>8911.3-600.4</f>
        <v>8310.9</v>
      </c>
      <c r="D53" s="9">
        <f>142580.8-9606.4</f>
        <v>132974.4</v>
      </c>
      <c r="E53" s="8">
        <f>4173.1+600.4</f>
        <v>4773.5</v>
      </c>
      <c r="F53" s="9">
        <f>66769.6+9606.4</f>
        <v>76376</v>
      </c>
      <c r="G53" s="6"/>
    </row>
    <row r="54" s="1" customFormat="1" ht="19" customHeight="1" spans="1:7">
      <c r="A54" s="7"/>
      <c r="B54" s="6" t="s">
        <v>61</v>
      </c>
      <c r="C54" s="8">
        <v>117.5</v>
      </c>
      <c r="D54" s="9">
        <v>564</v>
      </c>
      <c r="E54" s="8">
        <v>274.1</v>
      </c>
      <c r="F54" s="9">
        <v>5701.6</v>
      </c>
      <c r="G54" s="6"/>
    </row>
    <row r="55" s="1" customFormat="1" ht="19" customHeight="1" spans="1:7">
      <c r="A55" s="7"/>
      <c r="B55" s="6" t="s">
        <v>62</v>
      </c>
      <c r="C55" s="8">
        <v>28</v>
      </c>
      <c r="D55" s="9">
        <v>448</v>
      </c>
      <c r="E55" s="8">
        <v>58.3</v>
      </c>
      <c r="F55" s="9">
        <v>932.8</v>
      </c>
      <c r="G55" s="6"/>
    </row>
    <row r="56" s="1" customFormat="1" ht="19" customHeight="1" spans="1:7">
      <c r="A56" s="7"/>
      <c r="B56" s="7" t="s">
        <v>19</v>
      </c>
      <c r="C56" s="8">
        <f>C53+C54+C55</f>
        <v>8456.4</v>
      </c>
      <c r="D56" s="9">
        <f t="shared" ref="D56:F56" si="3">D53+D54+D55</f>
        <v>133986.4</v>
      </c>
      <c r="E56" s="8">
        <f t="shared" si="3"/>
        <v>5105.9</v>
      </c>
      <c r="F56" s="17">
        <f t="shared" si="3"/>
        <v>83010.4</v>
      </c>
      <c r="G56" s="6"/>
    </row>
    <row r="57" s="1" customFormat="1" ht="19" customHeight="1" spans="1:7">
      <c r="A57" s="7" t="s">
        <v>63</v>
      </c>
      <c r="B57" s="6" t="s">
        <v>64</v>
      </c>
      <c r="C57" s="14">
        <v>1805.8</v>
      </c>
      <c r="D57" s="15">
        <v>28892.8</v>
      </c>
      <c r="E57" s="14">
        <v>10.1</v>
      </c>
      <c r="F57" s="15">
        <v>161.6</v>
      </c>
      <c r="G57" s="6"/>
    </row>
    <row r="58" s="1" customFormat="1" ht="19" customHeight="1" spans="1:7">
      <c r="A58" s="7"/>
      <c r="B58" s="6" t="s">
        <v>65</v>
      </c>
      <c r="C58" s="8">
        <v>3241.2</v>
      </c>
      <c r="D58" s="9">
        <v>16266.72</v>
      </c>
      <c r="E58" s="8">
        <v>900.5</v>
      </c>
      <c r="F58" s="9">
        <v>50000.48</v>
      </c>
      <c r="G58" s="6"/>
    </row>
    <row r="59" s="1" customFormat="1" ht="19" customHeight="1" spans="1:7">
      <c r="A59" s="7"/>
      <c r="B59" s="6" t="s">
        <v>66</v>
      </c>
      <c r="C59" s="8">
        <f>6677.7-6.5</f>
        <v>6671.2</v>
      </c>
      <c r="D59" s="9">
        <f>106843.2-104</f>
        <v>106739.2</v>
      </c>
      <c r="E59" s="8">
        <f>1182.9+6.5</f>
        <v>1189.4</v>
      </c>
      <c r="F59" s="9">
        <f>18926.4+104</f>
        <v>19030.4</v>
      </c>
      <c r="G59" s="6"/>
    </row>
    <row r="60" s="1" customFormat="1" ht="19" customHeight="1" spans="1:7">
      <c r="A60" s="7"/>
      <c r="B60" s="6" t="s">
        <v>67</v>
      </c>
      <c r="C60" s="8">
        <v>7397.3</v>
      </c>
      <c r="D60" s="9">
        <v>97374.72</v>
      </c>
      <c r="E60" s="8">
        <v>1742.7</v>
      </c>
      <c r="F60" s="9">
        <v>48865.28</v>
      </c>
      <c r="G60" s="6"/>
    </row>
    <row r="61" s="1" customFormat="1" ht="19" customHeight="1" spans="1:7">
      <c r="A61" s="7"/>
      <c r="B61" s="6" t="s">
        <v>68</v>
      </c>
      <c r="C61" s="8"/>
      <c r="D61" s="9"/>
      <c r="E61" s="8">
        <v>105.8</v>
      </c>
      <c r="F61" s="9">
        <v>1692.8</v>
      </c>
      <c r="G61" s="6"/>
    </row>
    <row r="62" s="1" customFormat="1" ht="19" customHeight="1" spans="1:7">
      <c r="A62" s="7"/>
      <c r="B62" s="25" t="s">
        <v>19</v>
      </c>
      <c r="C62" s="14">
        <f>C57+C58+C59+C60+C61</f>
        <v>19115.5</v>
      </c>
      <c r="D62" s="15">
        <f t="shared" ref="D62:F62" si="4">D57+D58+D59+D60+D61</f>
        <v>249273.44</v>
      </c>
      <c r="E62" s="14">
        <f t="shared" si="4"/>
        <v>3948.5</v>
      </c>
      <c r="F62" s="26">
        <f t="shared" si="4"/>
        <v>119750.56</v>
      </c>
      <c r="G62" s="6"/>
    </row>
    <row r="63" s="1" customFormat="1" ht="19" customHeight="1" spans="1:7">
      <c r="A63" s="7" t="s">
        <v>69</v>
      </c>
      <c r="B63" s="13" t="s">
        <v>70</v>
      </c>
      <c r="C63" s="14">
        <v>698.9</v>
      </c>
      <c r="D63" s="15">
        <v>11182.4</v>
      </c>
      <c r="E63" s="14">
        <v>844.2</v>
      </c>
      <c r="F63" s="15">
        <v>13507.2</v>
      </c>
      <c r="G63" s="6"/>
    </row>
    <row r="64" s="1" customFormat="1" ht="19" customHeight="1" spans="1:7">
      <c r="A64" s="7"/>
      <c r="B64" s="13" t="s">
        <v>71</v>
      </c>
      <c r="C64" s="14">
        <v>15</v>
      </c>
      <c r="D64" s="15">
        <v>240</v>
      </c>
      <c r="E64" s="14">
        <v>121.6</v>
      </c>
      <c r="F64" s="15">
        <v>1945.6</v>
      </c>
      <c r="G64" s="6"/>
    </row>
    <row r="65" s="1" customFormat="1" ht="19" customHeight="1" spans="1:7">
      <c r="A65" s="7"/>
      <c r="B65" s="25" t="s">
        <v>19</v>
      </c>
      <c r="C65" s="14">
        <f>C63+C64</f>
        <v>713.9</v>
      </c>
      <c r="D65" s="15">
        <f t="shared" ref="D65:F65" si="5">D63+D64</f>
        <v>11422.4</v>
      </c>
      <c r="E65" s="14">
        <f t="shared" si="5"/>
        <v>965.8</v>
      </c>
      <c r="F65" s="26">
        <f t="shared" si="5"/>
        <v>15452.8</v>
      </c>
      <c r="G65" s="6"/>
    </row>
    <row r="66" s="1" customFormat="1" ht="26" customHeight="1" spans="1:7">
      <c r="A66" s="27" t="s">
        <v>72</v>
      </c>
      <c r="B66" s="28"/>
      <c r="C66" s="29">
        <f>C13+C18+C26+C39+C52+C56+C62+C65</f>
        <v>140588.7</v>
      </c>
      <c r="D66" s="30">
        <f>D13+D18+D26+D39+D52+D56+D62+D65</f>
        <v>2005710.4</v>
      </c>
      <c r="E66" s="29">
        <f>E13+E18+E26+E39+E52+E56+E62+E65</f>
        <v>47711.3</v>
      </c>
      <c r="F66" s="30">
        <f>F13+F18+F26+F39+F52+F56+F62+F65</f>
        <v>1006789.6</v>
      </c>
      <c r="G66" s="30"/>
    </row>
    <row r="67" ht="26" customHeight="1" spans="1:7">
      <c r="A67" s="31" t="s">
        <v>73</v>
      </c>
      <c r="B67" s="32"/>
      <c r="C67" s="31">
        <f>D66+F66</f>
        <v>3012500</v>
      </c>
      <c r="D67" s="33"/>
      <c r="E67" s="33"/>
      <c r="F67" s="33"/>
      <c r="G67" s="32"/>
    </row>
  </sheetData>
  <mergeCells count="14">
    <mergeCell ref="A1:G1"/>
    <mergeCell ref="A2:G2"/>
    <mergeCell ref="A3:G3"/>
    <mergeCell ref="A66:B66"/>
    <mergeCell ref="A67:B67"/>
    <mergeCell ref="C67:G67"/>
    <mergeCell ref="A5:A13"/>
    <mergeCell ref="A14:A18"/>
    <mergeCell ref="A19:A26"/>
    <mergeCell ref="A27:A39"/>
    <mergeCell ref="A40:A52"/>
    <mergeCell ref="A53:A56"/>
    <mergeCell ref="A57:A62"/>
    <mergeCell ref="A63:A65"/>
  </mergeCells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小玄切瓜</cp:lastModifiedBy>
  <dcterms:created xsi:type="dcterms:W3CDTF">2020-12-22T00:12:00Z</dcterms:created>
  <cp:lastPrinted>2022-11-10T16:21:00Z</cp:lastPrinted>
  <dcterms:modified xsi:type="dcterms:W3CDTF">2022-11-17T15:29:17Z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4733FBFB7CB9460DAE7975727737BC98</vt:lpwstr>
  </property>
</Properties>
</file>